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 Site\Seg Fees\2021-2022\"/>
    </mc:Choice>
  </mc:AlternateContent>
  <xr:revisionPtr revIDLastSave="0" documentId="13_ncr:1_{7E67A9D2-6734-4172-83FD-5ED637CE52A9}" xr6:coauthVersionLast="47" xr6:coauthVersionMax="47" xr10:uidLastSave="{00000000-0000-0000-0000-000000000000}"/>
  <bookViews>
    <workbookView xWindow="-120" yWindow="-120" windowWidth="29040" windowHeight="15840" activeTab="2" xr2:uid="{1D678329-CA8C-444D-BB19-9CF4EC6814DE}"/>
  </bookViews>
  <sheets>
    <sheet name="Semester" sheetId="1" r:id="rId1"/>
    <sheet name="Winterim" sheetId="2" r:id="rId2"/>
    <sheet name="Summer" sheetId="3" r:id="rId3"/>
  </sheets>
  <definedNames>
    <definedName name="_xlnm.Print_Area" localSheetId="0">Semester!$A$1:$AK$48</definedName>
    <definedName name="_xlnm.Print_Area" localSheetId="2">Summer!$A$4:$AA$48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3" l="1"/>
  <c r="C47" i="3"/>
  <c r="C46" i="3"/>
  <c r="C43" i="3"/>
  <c r="C42" i="3"/>
  <c r="C40" i="3"/>
  <c r="C39" i="3"/>
  <c r="C38" i="3"/>
  <c r="C37" i="3"/>
  <c r="C45" i="3" s="1"/>
  <c r="S26" i="3"/>
  <c r="S27" i="3" s="1"/>
  <c r="S28" i="3" s="1"/>
  <c r="S29" i="3" s="1"/>
  <c r="S30" i="3" s="1"/>
  <c r="S31" i="3" s="1"/>
  <c r="S32" i="3" s="1"/>
  <c r="W25" i="3"/>
  <c r="M25" i="3"/>
  <c r="G25" i="3"/>
  <c r="S24" i="3"/>
  <c r="G24" i="3"/>
  <c r="Y23" i="3"/>
  <c r="S23" i="3"/>
  <c r="S22" i="3"/>
  <c r="W21" i="3"/>
  <c r="U21" i="3"/>
  <c r="U22" i="3" s="1"/>
  <c r="S21" i="3"/>
  <c r="S25" i="3" s="1"/>
  <c r="O21" i="3"/>
  <c r="O26" i="3" s="1"/>
  <c r="O27" i="3" s="1"/>
  <c r="O28" i="3" s="1"/>
  <c r="O29" i="3" s="1"/>
  <c r="O30" i="3" s="1"/>
  <c r="O31" i="3" s="1"/>
  <c r="O32" i="3" s="1"/>
  <c r="M21" i="3"/>
  <c r="M23" i="3" s="1"/>
  <c r="G21" i="3"/>
  <c r="G22" i="3" s="1"/>
  <c r="E21" i="3"/>
  <c r="E22" i="3" s="1"/>
  <c r="AA17" i="3"/>
  <c r="AA16" i="3"/>
  <c r="E16" i="3"/>
  <c r="AA15" i="3"/>
  <c r="AA14" i="3"/>
  <c r="E14" i="3"/>
  <c r="AA13" i="3"/>
  <c r="AA12" i="3"/>
  <c r="E12" i="3"/>
  <c r="AA11" i="3"/>
  <c r="S11" i="3"/>
  <c r="S12" i="3" s="1"/>
  <c r="S13" i="3" s="1"/>
  <c r="S14" i="3" s="1"/>
  <c r="S15" i="3" s="1"/>
  <c r="S16" i="3" s="1"/>
  <c r="S17" i="3" s="1"/>
  <c r="E11" i="3"/>
  <c r="E15" i="3" s="1"/>
  <c r="AA10" i="3"/>
  <c r="W10" i="3"/>
  <c r="U10" i="3"/>
  <c r="S10" i="3"/>
  <c r="O10" i="3"/>
  <c r="M10" i="3"/>
  <c r="G10" i="3"/>
  <c r="E10" i="3"/>
  <c r="AA9" i="3"/>
  <c r="Y9" i="3"/>
  <c r="S9" i="3"/>
  <c r="AA8" i="3"/>
  <c r="Y8" i="3"/>
  <c r="W8" i="3"/>
  <c r="W23" i="3" s="1"/>
  <c r="U8" i="3"/>
  <c r="S8" i="3"/>
  <c r="O8" i="3"/>
  <c r="M8" i="3"/>
  <c r="G8" i="3"/>
  <c r="E8" i="3"/>
  <c r="AA7" i="3"/>
  <c r="Y7" i="3"/>
  <c r="S7" i="3"/>
  <c r="E7" i="3"/>
  <c r="C7" i="3"/>
  <c r="Y6" i="3"/>
  <c r="Y25" i="3" s="1"/>
  <c r="Y26" i="3" s="1"/>
  <c r="Y27" i="3" s="1"/>
  <c r="Y28" i="3" s="1"/>
  <c r="Y29" i="3" s="1"/>
  <c r="Y30" i="3" s="1"/>
  <c r="Y31" i="3" s="1"/>
  <c r="Y32" i="3" s="1"/>
  <c r="W6" i="3"/>
  <c r="W9" i="3" s="1"/>
  <c r="W24" i="3" s="1"/>
  <c r="U6" i="3"/>
  <c r="U11" i="3" s="1"/>
  <c r="U12" i="3" s="1"/>
  <c r="U13" i="3" s="1"/>
  <c r="U14" i="3" s="1"/>
  <c r="U15" i="3" s="1"/>
  <c r="U16" i="3" s="1"/>
  <c r="U17" i="3" s="1"/>
  <c r="Q6" i="3"/>
  <c r="Q21" i="3" s="1"/>
  <c r="O6" i="3"/>
  <c r="O11" i="3" s="1"/>
  <c r="O12" i="3" s="1"/>
  <c r="O13" i="3" s="1"/>
  <c r="O14" i="3" s="1"/>
  <c r="O15" i="3" s="1"/>
  <c r="O16" i="3" s="1"/>
  <c r="O17" i="3" s="1"/>
  <c r="M6" i="3"/>
  <c r="M9" i="3" s="1"/>
  <c r="K6" i="3"/>
  <c r="K9" i="3" s="1"/>
  <c r="I6" i="3"/>
  <c r="I8" i="3" s="1"/>
  <c r="G6" i="3"/>
  <c r="G9" i="3" s="1"/>
  <c r="E6" i="3"/>
  <c r="E9" i="3" s="1"/>
  <c r="C6" i="3"/>
  <c r="C8" i="3" s="1"/>
  <c r="C50" i="2"/>
  <c r="C46" i="2"/>
  <c r="C44" i="2"/>
  <c r="C43" i="2"/>
  <c r="C42" i="2"/>
  <c r="C39" i="2"/>
  <c r="C49" i="2" s="1"/>
  <c r="U28" i="2"/>
  <c r="U29" i="2" s="1"/>
  <c r="U30" i="2" s="1"/>
  <c r="U31" i="2" s="1"/>
  <c r="U32" i="2" s="1"/>
  <c r="U33" i="2" s="1"/>
  <c r="U27" i="2"/>
  <c r="AA26" i="2"/>
  <c r="AA27" i="2" s="1"/>
  <c r="AA28" i="2" s="1"/>
  <c r="AA29" i="2" s="1"/>
  <c r="AA30" i="2" s="1"/>
  <c r="AA31" i="2" s="1"/>
  <c r="AA32" i="2" s="1"/>
  <c r="AA33" i="2" s="1"/>
  <c r="U25" i="2"/>
  <c r="U24" i="2"/>
  <c r="U23" i="2"/>
  <c r="AA22" i="2"/>
  <c r="U22" i="2"/>
  <c r="U26" i="2" s="1"/>
  <c r="M22" i="2"/>
  <c r="M27" i="2" s="1"/>
  <c r="M28" i="2" s="1"/>
  <c r="M29" i="2" s="1"/>
  <c r="M30" i="2" s="1"/>
  <c r="M31" i="2" s="1"/>
  <c r="M32" i="2" s="1"/>
  <c r="M33" i="2" s="1"/>
  <c r="K22" i="2"/>
  <c r="K27" i="2" s="1"/>
  <c r="AC17" i="2"/>
  <c r="AC16" i="2"/>
  <c r="AC15" i="2"/>
  <c r="AC14" i="2"/>
  <c r="AC13" i="2"/>
  <c r="AC12" i="2"/>
  <c r="U12" i="2"/>
  <c r="U13" i="2" s="1"/>
  <c r="U14" i="2" s="1"/>
  <c r="U15" i="2" s="1"/>
  <c r="U16" i="2" s="1"/>
  <c r="U17" i="2" s="1"/>
  <c r="AC11" i="2"/>
  <c r="U11" i="2"/>
  <c r="M11" i="2"/>
  <c r="M12" i="2" s="1"/>
  <c r="M13" i="2" s="1"/>
  <c r="M14" i="2" s="1"/>
  <c r="M15" i="2" s="1"/>
  <c r="M16" i="2" s="1"/>
  <c r="M17" i="2" s="1"/>
  <c r="AC10" i="2"/>
  <c r="AA10" i="2"/>
  <c r="AA11" i="2" s="1"/>
  <c r="AA12" i="2" s="1"/>
  <c r="AA13" i="2" s="1"/>
  <c r="AA14" i="2" s="1"/>
  <c r="AA15" i="2" s="1"/>
  <c r="AA16" i="2" s="1"/>
  <c r="AA17" i="2" s="1"/>
  <c r="U10" i="2"/>
  <c r="M10" i="2"/>
  <c r="K10" i="2"/>
  <c r="AC9" i="2"/>
  <c r="AA9" i="2"/>
  <c r="U9" i="2"/>
  <c r="K9" i="2"/>
  <c r="I9" i="2"/>
  <c r="AC8" i="2"/>
  <c r="W8" i="2"/>
  <c r="U8" i="2"/>
  <c r="I8" i="2"/>
  <c r="G8" i="2"/>
  <c r="AC7" i="2"/>
  <c r="W7" i="2"/>
  <c r="U7" i="2"/>
  <c r="G7" i="2"/>
  <c r="E7" i="2"/>
  <c r="AA6" i="2"/>
  <c r="AA23" i="2" s="1"/>
  <c r="Y6" i="2"/>
  <c r="Y22" i="2" s="1"/>
  <c r="W6" i="2"/>
  <c r="W9" i="2" s="1"/>
  <c r="S6" i="2"/>
  <c r="S7" i="2" s="1"/>
  <c r="Q6" i="2"/>
  <c r="Q7" i="2" s="1"/>
  <c r="O6" i="2"/>
  <c r="O7" i="2" s="1"/>
  <c r="M6" i="2"/>
  <c r="M7" i="2" s="1"/>
  <c r="K6" i="2"/>
  <c r="K11" i="2" s="1"/>
  <c r="I6" i="2"/>
  <c r="I22" i="2" s="1"/>
  <c r="G6" i="2"/>
  <c r="G9" i="2" s="1"/>
  <c r="E6" i="2"/>
  <c r="E8" i="2" s="1"/>
  <c r="C6" i="2"/>
  <c r="C7" i="2" s="1"/>
  <c r="C37" i="1"/>
  <c r="K32" i="1"/>
  <c r="K31" i="1"/>
  <c r="G31" i="1"/>
  <c r="E31" i="1"/>
  <c r="K30" i="1"/>
  <c r="E30" i="1"/>
  <c r="K29" i="1"/>
  <c r="E29" i="1"/>
  <c r="C29" i="1"/>
  <c r="K28" i="1"/>
  <c r="E28" i="1"/>
  <c r="W27" i="1"/>
  <c r="W28" i="1" s="1"/>
  <c r="W29" i="1" s="1"/>
  <c r="W30" i="1" s="1"/>
  <c r="W31" i="1" s="1"/>
  <c r="W32" i="1" s="1"/>
  <c r="E27" i="1"/>
  <c r="W26" i="1"/>
  <c r="S26" i="1"/>
  <c r="S27" i="1" s="1"/>
  <c r="G26" i="1"/>
  <c r="G27" i="1" s="1"/>
  <c r="E26" i="1"/>
  <c r="E32" i="1" s="1"/>
  <c r="W25" i="1"/>
  <c r="G25" i="1"/>
  <c r="E25" i="1"/>
  <c r="C25" i="1"/>
  <c r="G24" i="1"/>
  <c r="E24" i="1"/>
  <c r="C24" i="1"/>
  <c r="W23" i="1"/>
  <c r="I23" i="1"/>
  <c r="G23" i="1"/>
  <c r="E23" i="1"/>
  <c r="Y22" i="1"/>
  <c r="W22" i="1"/>
  <c r="I22" i="1"/>
  <c r="G22" i="1"/>
  <c r="E22" i="1"/>
  <c r="AC21" i="1"/>
  <c r="AC25" i="1" s="1"/>
  <c r="AA21" i="1"/>
  <c r="AA26" i="1" s="1"/>
  <c r="AA27" i="1" s="1"/>
  <c r="AA28" i="1" s="1"/>
  <c r="AA29" i="1" s="1"/>
  <c r="AA30" i="1" s="1"/>
  <c r="AA31" i="1" s="1"/>
  <c r="AA32" i="1" s="1"/>
  <c r="Y21" i="1"/>
  <c r="W21" i="1"/>
  <c r="W24" i="1" s="1"/>
  <c r="U21" i="1"/>
  <c r="U23" i="1" s="1"/>
  <c r="S21" i="1"/>
  <c r="S23" i="1" s="1"/>
  <c r="Q21" i="1"/>
  <c r="Q26" i="1" s="1"/>
  <c r="O21" i="1"/>
  <c r="O26" i="1" s="1"/>
  <c r="M21" i="1"/>
  <c r="M26" i="1" s="1"/>
  <c r="K21" i="1"/>
  <c r="K24" i="1" s="1"/>
  <c r="I21" i="1"/>
  <c r="G21" i="1"/>
  <c r="E21" i="1"/>
  <c r="C21" i="1"/>
  <c r="AG21" i="1" s="1"/>
  <c r="AI21" i="1" s="1"/>
  <c r="AG17" i="1"/>
  <c r="AC17" i="1"/>
  <c r="Y17" i="1"/>
  <c r="O17" i="1"/>
  <c r="M17" i="1"/>
  <c r="K17" i="1"/>
  <c r="I17" i="1"/>
  <c r="G17" i="1"/>
  <c r="E17" i="1"/>
  <c r="AG16" i="1"/>
  <c r="AC16" i="1"/>
  <c r="Y16" i="1"/>
  <c r="O16" i="1"/>
  <c r="M16" i="1"/>
  <c r="K16" i="1"/>
  <c r="I16" i="1"/>
  <c r="AG15" i="1"/>
  <c r="AC15" i="1"/>
  <c r="Y15" i="1"/>
  <c r="O15" i="1"/>
  <c r="M15" i="1"/>
  <c r="K15" i="1"/>
  <c r="I15" i="1"/>
  <c r="AG14" i="1"/>
  <c r="AC14" i="1"/>
  <c r="Q14" i="1"/>
  <c r="O14" i="1"/>
  <c r="M14" i="1"/>
  <c r="K14" i="1"/>
  <c r="AG13" i="1"/>
  <c r="AC13" i="1"/>
  <c r="O13" i="1"/>
  <c r="M13" i="1"/>
  <c r="AG12" i="1"/>
  <c r="AA12" i="1"/>
  <c r="AA13" i="1" s="1"/>
  <c r="AA14" i="1" s="1"/>
  <c r="AA15" i="1" s="1"/>
  <c r="AA16" i="1" s="1"/>
  <c r="AA17" i="1" s="1"/>
  <c r="U12" i="1"/>
  <c r="O12" i="1"/>
  <c r="K12" i="1"/>
  <c r="AG11" i="1"/>
  <c r="AC11" i="1"/>
  <c r="AA11" i="1"/>
  <c r="Y11" i="1"/>
  <c r="Y14" i="1" s="1"/>
  <c r="W11" i="1"/>
  <c r="U11" i="1"/>
  <c r="S11" i="1"/>
  <c r="Q11" i="1"/>
  <c r="O11" i="1"/>
  <c r="M11" i="1"/>
  <c r="M12" i="1" s="1"/>
  <c r="K11" i="1"/>
  <c r="K13" i="1" s="1"/>
  <c r="I11" i="1"/>
  <c r="I14" i="1" s="1"/>
  <c r="G11" i="1"/>
  <c r="E11" i="1"/>
  <c r="AG10" i="1"/>
  <c r="AC10" i="1"/>
  <c r="AC12" i="1" s="1"/>
  <c r="AA10" i="1"/>
  <c r="Y10" i="1"/>
  <c r="W10" i="1"/>
  <c r="U10" i="1"/>
  <c r="S10" i="1"/>
  <c r="Q10" i="1"/>
  <c r="O10" i="1"/>
  <c r="M10" i="1"/>
  <c r="K10" i="1"/>
  <c r="I10" i="1"/>
  <c r="G10" i="1"/>
  <c r="E10" i="1"/>
  <c r="C10" i="1"/>
  <c r="AG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C9" i="1"/>
  <c r="AG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  <c r="AG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C7" i="1"/>
  <c r="AI6" i="1"/>
  <c r="AK6" i="1" s="1"/>
  <c r="Q22" i="3" l="1"/>
  <c r="Q23" i="3"/>
  <c r="Q25" i="3"/>
  <c r="Q26" i="3"/>
  <c r="Q27" i="3" s="1"/>
  <c r="Q28" i="3" s="1"/>
  <c r="Q29" i="3" s="1"/>
  <c r="Q30" i="3" s="1"/>
  <c r="Q31" i="3" s="1"/>
  <c r="Q32" i="3" s="1"/>
  <c r="Q24" i="3"/>
  <c r="G7" i="3"/>
  <c r="W7" i="3"/>
  <c r="W22" i="3" s="1"/>
  <c r="K8" i="3"/>
  <c r="AC8" i="3" s="1"/>
  <c r="O9" i="3"/>
  <c r="C10" i="3"/>
  <c r="G11" i="3"/>
  <c r="W11" i="3"/>
  <c r="C21" i="3"/>
  <c r="Y22" i="3"/>
  <c r="O23" i="3"/>
  <c r="E24" i="3"/>
  <c r="U24" i="3"/>
  <c r="C41" i="3"/>
  <c r="K7" i="3"/>
  <c r="C9" i="3"/>
  <c r="K11" i="3"/>
  <c r="M22" i="3"/>
  <c r="Y24" i="3"/>
  <c r="O25" i="3"/>
  <c r="E26" i="3"/>
  <c r="U26" i="3"/>
  <c r="U27" i="3" s="1"/>
  <c r="U28" i="3" s="1"/>
  <c r="U29" i="3" s="1"/>
  <c r="U30" i="3" s="1"/>
  <c r="U31" i="3" s="1"/>
  <c r="U32" i="3" s="1"/>
  <c r="I7" i="3"/>
  <c r="Q9" i="3"/>
  <c r="I11" i="3"/>
  <c r="M7" i="3"/>
  <c r="Q8" i="3"/>
  <c r="U9" i="3"/>
  <c r="I10" i="3"/>
  <c r="Y10" i="3"/>
  <c r="Y11" i="3" s="1"/>
  <c r="Y12" i="3" s="1"/>
  <c r="Y13" i="3" s="1"/>
  <c r="Y14" i="3" s="1"/>
  <c r="Y15" i="3" s="1"/>
  <c r="Y16" i="3" s="1"/>
  <c r="Y17" i="3" s="1"/>
  <c r="M11" i="3"/>
  <c r="M12" i="3" s="1"/>
  <c r="M13" i="3" s="1"/>
  <c r="M14" i="3" s="1"/>
  <c r="M15" i="3" s="1"/>
  <c r="M16" i="3" s="1"/>
  <c r="M17" i="3" s="1"/>
  <c r="E13" i="3"/>
  <c r="E17" i="3"/>
  <c r="I21" i="3"/>
  <c r="Y21" i="3"/>
  <c r="O22" i="3"/>
  <c r="E23" i="3"/>
  <c r="U23" i="3"/>
  <c r="G26" i="3"/>
  <c r="C44" i="3"/>
  <c r="O7" i="3"/>
  <c r="AC7" i="3" s="1"/>
  <c r="K10" i="3"/>
  <c r="K21" i="3"/>
  <c r="G23" i="3"/>
  <c r="M24" i="3"/>
  <c r="AC6" i="3"/>
  <c r="Q7" i="3"/>
  <c r="I9" i="3"/>
  <c r="Q11" i="3"/>
  <c r="Q12" i="3" s="1"/>
  <c r="Q13" i="3" s="1"/>
  <c r="Q14" i="3" s="1"/>
  <c r="Q15" i="3" s="1"/>
  <c r="Q16" i="3" s="1"/>
  <c r="Q17" i="3" s="1"/>
  <c r="O24" i="3"/>
  <c r="E25" i="3"/>
  <c r="U25" i="3"/>
  <c r="M26" i="3"/>
  <c r="M27" i="3" s="1"/>
  <c r="M28" i="3" s="1"/>
  <c r="M29" i="3" s="1"/>
  <c r="M30" i="3" s="1"/>
  <c r="M31" i="3" s="1"/>
  <c r="M32" i="3" s="1"/>
  <c r="U7" i="3"/>
  <c r="Q10" i="3"/>
  <c r="I26" i="2"/>
  <c r="I27" i="2"/>
  <c r="I23" i="2"/>
  <c r="I24" i="2"/>
  <c r="I25" i="2"/>
  <c r="K12" i="2"/>
  <c r="K13" i="2"/>
  <c r="K14" i="2"/>
  <c r="K15" i="2"/>
  <c r="K16" i="2"/>
  <c r="K17" i="2"/>
  <c r="K31" i="2"/>
  <c r="K32" i="2"/>
  <c r="K28" i="2"/>
  <c r="K33" i="2"/>
  <c r="K29" i="2"/>
  <c r="K30" i="2"/>
  <c r="Y8" i="2"/>
  <c r="Y24" i="2" s="1"/>
  <c r="O11" i="2"/>
  <c r="O12" i="2" s="1"/>
  <c r="O13" i="2" s="1"/>
  <c r="O14" i="2" s="1"/>
  <c r="O15" i="2" s="1"/>
  <c r="O16" i="2" s="1"/>
  <c r="O17" i="2" s="1"/>
  <c r="M26" i="2"/>
  <c r="I7" i="2"/>
  <c r="Y7" i="2"/>
  <c r="Y23" i="2" s="1"/>
  <c r="K8" i="2"/>
  <c r="AA8" i="2"/>
  <c r="M9" i="2"/>
  <c r="O10" i="2"/>
  <c r="Q11" i="2"/>
  <c r="Q12" i="2" s="1"/>
  <c r="Q13" i="2" s="1"/>
  <c r="Q14" i="2" s="1"/>
  <c r="Q15" i="2" s="1"/>
  <c r="Q16" i="2" s="1"/>
  <c r="Q17" i="2" s="1"/>
  <c r="O22" i="2"/>
  <c r="K25" i="2"/>
  <c r="AA25" i="2"/>
  <c r="C45" i="2"/>
  <c r="Y9" i="2"/>
  <c r="Y25" i="2" s="1"/>
  <c r="K26" i="2"/>
  <c r="K7" i="2"/>
  <c r="AA7" i="2"/>
  <c r="M8" i="2"/>
  <c r="O9" i="2"/>
  <c r="Q10" i="2"/>
  <c r="S11" i="2"/>
  <c r="S12" i="2" s="1"/>
  <c r="S13" i="2" s="1"/>
  <c r="S14" i="2" s="1"/>
  <c r="S15" i="2" s="1"/>
  <c r="S16" i="2" s="1"/>
  <c r="S17" i="2" s="1"/>
  <c r="Q22" i="2"/>
  <c r="M25" i="2"/>
  <c r="O8" i="2"/>
  <c r="Q9" i="2"/>
  <c r="C10" i="2"/>
  <c r="S10" i="2"/>
  <c r="E11" i="2"/>
  <c r="C22" i="2"/>
  <c r="S22" i="2"/>
  <c r="K24" i="2"/>
  <c r="AA24" i="2"/>
  <c r="C47" i="2"/>
  <c r="Q8" i="2"/>
  <c r="C9" i="2"/>
  <c r="S9" i="2"/>
  <c r="E10" i="2"/>
  <c r="G11" i="2"/>
  <c r="W11" i="2"/>
  <c r="W12" i="2" s="1"/>
  <c r="W13" i="2" s="1"/>
  <c r="W14" i="2" s="1"/>
  <c r="W15" i="2" s="1"/>
  <c r="W16" i="2" s="1"/>
  <c r="W17" i="2" s="1"/>
  <c r="E22" i="2"/>
  <c r="M24" i="2"/>
  <c r="C40" i="2"/>
  <c r="C48" i="2"/>
  <c r="AE6" i="2"/>
  <c r="C8" i="2"/>
  <c r="S8" i="2"/>
  <c r="E9" i="2"/>
  <c r="G10" i="2"/>
  <c r="W10" i="2"/>
  <c r="I11" i="2"/>
  <c r="Y11" i="2"/>
  <c r="G22" i="2"/>
  <c r="W22" i="2"/>
  <c r="K23" i="2"/>
  <c r="C41" i="2"/>
  <c r="I10" i="2"/>
  <c r="Y10" i="2"/>
  <c r="Y26" i="2" s="1"/>
  <c r="M23" i="2"/>
  <c r="S17" i="1"/>
  <c r="S16" i="1"/>
  <c r="S14" i="1"/>
  <c r="S15" i="1"/>
  <c r="Q17" i="1"/>
  <c r="Q15" i="1"/>
  <c r="Q16" i="1"/>
  <c r="Q13" i="1"/>
  <c r="C30" i="1"/>
  <c r="G32" i="1"/>
  <c r="C17" i="1"/>
  <c r="AI10" i="1"/>
  <c r="AK10" i="1" s="1"/>
  <c r="C16" i="1"/>
  <c r="C15" i="1"/>
  <c r="AI15" i="1" s="1"/>
  <c r="AK15" i="1" s="1"/>
  <c r="C14" i="1"/>
  <c r="S13" i="1"/>
  <c r="E16" i="1"/>
  <c r="E15" i="1"/>
  <c r="E14" i="1"/>
  <c r="E13" i="1"/>
  <c r="U16" i="1"/>
  <c r="U15" i="1"/>
  <c r="U13" i="1"/>
  <c r="U14" i="1"/>
  <c r="C12" i="1"/>
  <c r="O32" i="1"/>
  <c r="O31" i="1"/>
  <c r="O30" i="1"/>
  <c r="O29" i="1"/>
  <c r="O28" i="1"/>
  <c r="O27" i="1"/>
  <c r="C22" i="1"/>
  <c r="C23" i="1"/>
  <c r="U26" i="1"/>
  <c r="C28" i="1"/>
  <c r="G30" i="1"/>
  <c r="S32" i="1"/>
  <c r="C11" i="1"/>
  <c r="AI11" i="1" s="1"/>
  <c r="AK11" i="1" s="1"/>
  <c r="M32" i="1"/>
  <c r="M31" i="1"/>
  <c r="M30" i="1"/>
  <c r="M29" i="1"/>
  <c r="M28" i="1"/>
  <c r="M27" i="1"/>
  <c r="AI8" i="1"/>
  <c r="AK8" i="1" s="1"/>
  <c r="AI9" i="1"/>
  <c r="AK9" i="1" s="1"/>
  <c r="G15" i="1"/>
  <c r="G14" i="1"/>
  <c r="G12" i="1"/>
  <c r="G13" i="1"/>
  <c r="W15" i="1"/>
  <c r="W14" i="1"/>
  <c r="W12" i="1"/>
  <c r="W13" i="1"/>
  <c r="E12" i="1"/>
  <c r="W16" i="1"/>
  <c r="Q32" i="1"/>
  <c r="Q31" i="1"/>
  <c r="Q30" i="1"/>
  <c r="Q29" i="1"/>
  <c r="Q28" i="1"/>
  <c r="Q27" i="1"/>
  <c r="S25" i="1"/>
  <c r="G29" i="1"/>
  <c r="S31" i="1"/>
  <c r="S24" i="1"/>
  <c r="U25" i="1"/>
  <c r="C27" i="1"/>
  <c r="G28" i="1"/>
  <c r="S30" i="1"/>
  <c r="C13" i="1"/>
  <c r="U24" i="1"/>
  <c r="S29" i="1"/>
  <c r="C48" i="1"/>
  <c r="C47" i="1"/>
  <c r="C46" i="1"/>
  <c r="C45" i="1"/>
  <c r="C44" i="1"/>
  <c r="C40" i="1"/>
  <c r="C43" i="1"/>
  <c r="C42" i="1"/>
  <c r="C41" i="1"/>
  <c r="Q12" i="1"/>
  <c r="G16" i="1"/>
  <c r="U17" i="1"/>
  <c r="S22" i="1"/>
  <c r="C26" i="1"/>
  <c r="S28" i="1"/>
  <c r="C32" i="1"/>
  <c r="C38" i="1"/>
  <c r="AC32" i="1"/>
  <c r="AC31" i="1"/>
  <c r="AC30" i="1"/>
  <c r="AC29" i="1"/>
  <c r="AC28" i="1"/>
  <c r="AC27" i="1"/>
  <c r="AC26" i="1"/>
  <c r="AI7" i="1"/>
  <c r="AK7" i="1" s="1"/>
  <c r="S12" i="1"/>
  <c r="W17" i="1"/>
  <c r="I26" i="1"/>
  <c r="I25" i="1"/>
  <c r="AG25" i="1" s="1"/>
  <c r="AI25" i="1" s="1"/>
  <c r="I24" i="1"/>
  <c r="AG24" i="1" s="1"/>
  <c r="AI24" i="1" s="1"/>
  <c r="Y23" i="1"/>
  <c r="Y26" i="1"/>
  <c r="Y25" i="1"/>
  <c r="U22" i="1"/>
  <c r="Y24" i="1"/>
  <c r="C31" i="1"/>
  <c r="C39" i="1"/>
  <c r="K22" i="1"/>
  <c r="AA22" i="1"/>
  <c r="K23" i="1"/>
  <c r="AA23" i="1"/>
  <c r="AA24" i="1"/>
  <c r="K25" i="1"/>
  <c r="AA25" i="1"/>
  <c r="K26" i="1"/>
  <c r="K27" i="1" s="1"/>
  <c r="I12" i="1"/>
  <c r="Y12" i="1"/>
  <c r="M22" i="1"/>
  <c r="AC22" i="1"/>
  <c r="M23" i="1"/>
  <c r="AC23" i="1"/>
  <c r="M24" i="1"/>
  <c r="AC24" i="1"/>
  <c r="M25" i="1"/>
  <c r="I13" i="1"/>
  <c r="Y13" i="1"/>
  <c r="O22" i="1"/>
  <c r="O23" i="1"/>
  <c r="O24" i="1"/>
  <c r="O25" i="1"/>
  <c r="Q22" i="1"/>
  <c r="Q23" i="1"/>
  <c r="Q24" i="1"/>
  <c r="Q25" i="1"/>
  <c r="K23" i="3" l="1"/>
  <c r="K26" i="3"/>
  <c r="K22" i="3"/>
  <c r="K24" i="3"/>
  <c r="K25" i="3"/>
  <c r="I25" i="3"/>
  <c r="I23" i="3"/>
  <c r="I26" i="3"/>
  <c r="I24" i="3"/>
  <c r="I22" i="3"/>
  <c r="I16" i="3"/>
  <c r="I12" i="3"/>
  <c r="I17" i="3"/>
  <c r="I13" i="3"/>
  <c r="I14" i="3"/>
  <c r="I15" i="3"/>
  <c r="C24" i="3"/>
  <c r="AA24" i="3" s="1"/>
  <c r="C22" i="3"/>
  <c r="C25" i="3"/>
  <c r="AA21" i="3"/>
  <c r="C23" i="3"/>
  <c r="G30" i="3"/>
  <c r="G28" i="3"/>
  <c r="G31" i="3"/>
  <c r="G29" i="3"/>
  <c r="G32" i="3"/>
  <c r="G27" i="3"/>
  <c r="G16" i="3"/>
  <c r="G12" i="3"/>
  <c r="G17" i="3"/>
  <c r="G13" i="3"/>
  <c r="G14" i="3"/>
  <c r="G15" i="3"/>
  <c r="E27" i="3"/>
  <c r="E30" i="3"/>
  <c r="E28" i="3"/>
  <c r="E31" i="3"/>
  <c r="E29" i="3"/>
  <c r="E32" i="3"/>
  <c r="K13" i="3"/>
  <c r="K14" i="3"/>
  <c r="K15" i="3"/>
  <c r="K16" i="3"/>
  <c r="K12" i="3"/>
  <c r="K17" i="3"/>
  <c r="AC9" i="3"/>
  <c r="W26" i="3"/>
  <c r="W27" i="3" s="1"/>
  <c r="W28" i="3" s="1"/>
  <c r="W29" i="3" s="1"/>
  <c r="W30" i="3" s="1"/>
  <c r="W31" i="3" s="1"/>
  <c r="W32" i="3" s="1"/>
  <c r="W12" i="3"/>
  <c r="W13" i="3" s="1"/>
  <c r="W14" i="3" s="1"/>
  <c r="W15" i="3" s="1"/>
  <c r="W16" i="3" s="1"/>
  <c r="W17" i="3" s="1"/>
  <c r="C11" i="3"/>
  <c r="AC10" i="3"/>
  <c r="G17" i="2"/>
  <c r="G12" i="2"/>
  <c r="G13" i="2"/>
  <c r="G14" i="2"/>
  <c r="G16" i="2"/>
  <c r="G15" i="2"/>
  <c r="W26" i="2"/>
  <c r="W25" i="2"/>
  <c r="W27" i="2"/>
  <c r="W28" i="2" s="1"/>
  <c r="W29" i="2" s="1"/>
  <c r="W30" i="2" s="1"/>
  <c r="W31" i="2" s="1"/>
  <c r="W32" i="2" s="1"/>
  <c r="W33" i="2" s="1"/>
  <c r="W23" i="2"/>
  <c r="W24" i="2"/>
  <c r="AE8" i="2"/>
  <c r="C25" i="2"/>
  <c r="C24" i="2"/>
  <c r="C26" i="2"/>
  <c r="C23" i="2"/>
  <c r="AC22" i="2"/>
  <c r="G25" i="2"/>
  <c r="G26" i="2"/>
  <c r="G27" i="2"/>
  <c r="G23" i="2"/>
  <c r="G24" i="2"/>
  <c r="E16" i="2"/>
  <c r="E15" i="2"/>
  <c r="E17" i="2"/>
  <c r="E12" i="2"/>
  <c r="E13" i="2"/>
  <c r="E14" i="2"/>
  <c r="Y27" i="2"/>
  <c r="Y28" i="2" s="1"/>
  <c r="Y29" i="2" s="1"/>
  <c r="Y30" i="2" s="1"/>
  <c r="Y31" i="2" s="1"/>
  <c r="Y32" i="2" s="1"/>
  <c r="Y33" i="2" s="1"/>
  <c r="Y12" i="2"/>
  <c r="Y13" i="2" s="1"/>
  <c r="Y14" i="2" s="1"/>
  <c r="Y15" i="2" s="1"/>
  <c r="Y16" i="2" s="1"/>
  <c r="Y17" i="2" s="1"/>
  <c r="AE9" i="2"/>
  <c r="Q24" i="2"/>
  <c r="Q25" i="2"/>
  <c r="Q26" i="2"/>
  <c r="Q27" i="2"/>
  <c r="Q28" i="2" s="1"/>
  <c r="Q29" i="2" s="1"/>
  <c r="Q30" i="2" s="1"/>
  <c r="Q31" i="2" s="1"/>
  <c r="Q32" i="2" s="1"/>
  <c r="Q33" i="2" s="1"/>
  <c r="Q23" i="2"/>
  <c r="AE7" i="2"/>
  <c r="E25" i="2"/>
  <c r="E26" i="2"/>
  <c r="E27" i="2"/>
  <c r="E23" i="2"/>
  <c r="E24" i="2"/>
  <c r="I17" i="2"/>
  <c r="I12" i="2"/>
  <c r="I13" i="2"/>
  <c r="I14" i="2"/>
  <c r="I15" i="2"/>
  <c r="I16" i="2"/>
  <c r="C11" i="2"/>
  <c r="AE10" i="2"/>
  <c r="O27" i="2"/>
  <c r="O28" i="2" s="1"/>
  <c r="O29" i="2" s="1"/>
  <c r="O30" i="2" s="1"/>
  <c r="O31" i="2" s="1"/>
  <c r="O32" i="2" s="1"/>
  <c r="O33" i="2" s="1"/>
  <c r="S25" i="2"/>
  <c r="O24" i="2"/>
  <c r="S26" i="2"/>
  <c r="O25" i="2"/>
  <c r="O23" i="2"/>
  <c r="S27" i="2"/>
  <c r="S28" i="2" s="1"/>
  <c r="S29" i="2" s="1"/>
  <c r="S30" i="2" s="1"/>
  <c r="S31" i="2" s="1"/>
  <c r="S32" i="2" s="1"/>
  <c r="S33" i="2" s="1"/>
  <c r="O26" i="2"/>
  <c r="S23" i="2"/>
  <c r="S24" i="2"/>
  <c r="I30" i="2"/>
  <c r="I31" i="2"/>
  <c r="I32" i="2"/>
  <c r="I28" i="2"/>
  <c r="I33" i="2"/>
  <c r="I29" i="2"/>
  <c r="I27" i="1"/>
  <c r="I31" i="1"/>
  <c r="AG31" i="1" s="1"/>
  <c r="AI31" i="1" s="1"/>
  <c r="I32" i="1"/>
  <c r="AG32" i="1" s="1"/>
  <c r="AI32" i="1" s="1"/>
  <c r="I30" i="1"/>
  <c r="I29" i="1"/>
  <c r="AG29" i="1" s="1"/>
  <c r="AI29" i="1" s="1"/>
  <c r="I28" i="1"/>
  <c r="AG28" i="1" s="1"/>
  <c r="AI28" i="1" s="1"/>
  <c r="AI14" i="1"/>
  <c r="AK14" i="1" s="1"/>
  <c r="AI16" i="1"/>
  <c r="AK16" i="1" s="1"/>
  <c r="Y32" i="1"/>
  <c r="Y29" i="1"/>
  <c r="Y27" i="1"/>
  <c r="Y31" i="1"/>
  <c r="Y30" i="1"/>
  <c r="AG30" i="1" s="1"/>
  <c r="AI30" i="1" s="1"/>
  <c r="Y28" i="1"/>
  <c r="U28" i="1"/>
  <c r="U29" i="1"/>
  <c r="U30" i="1"/>
  <c r="U31" i="1"/>
  <c r="U32" i="1"/>
  <c r="U27" i="1"/>
  <c r="AG27" i="1" s="1"/>
  <c r="AI27" i="1" s="1"/>
  <c r="AI17" i="1"/>
  <c r="AK17" i="1" s="1"/>
  <c r="AG23" i="1"/>
  <c r="AI23" i="1" s="1"/>
  <c r="AI12" i="1"/>
  <c r="AK12" i="1" s="1"/>
  <c r="AG26" i="1"/>
  <c r="AI26" i="1" s="1"/>
  <c r="AG22" i="1"/>
  <c r="AI22" i="1" s="1"/>
  <c r="AI13" i="1"/>
  <c r="AK13" i="1" s="1"/>
  <c r="K28" i="3" l="1"/>
  <c r="K31" i="3"/>
  <c r="K29" i="3"/>
  <c r="K32" i="3"/>
  <c r="K30" i="3"/>
  <c r="K27" i="3"/>
  <c r="C12" i="3"/>
  <c r="AC11" i="3"/>
  <c r="I28" i="3"/>
  <c r="I31" i="3"/>
  <c r="I29" i="3"/>
  <c r="I27" i="3"/>
  <c r="I32" i="3"/>
  <c r="I30" i="3"/>
  <c r="AA23" i="3"/>
  <c r="AA22" i="3"/>
  <c r="C26" i="3"/>
  <c r="AA25" i="3"/>
  <c r="E33" i="2"/>
  <c r="E29" i="2"/>
  <c r="E30" i="2"/>
  <c r="E31" i="2"/>
  <c r="E32" i="2"/>
  <c r="E28" i="2"/>
  <c r="AC23" i="2"/>
  <c r="C27" i="2"/>
  <c r="AC26" i="2"/>
  <c r="AC25" i="2"/>
  <c r="C12" i="2"/>
  <c r="AE11" i="2"/>
  <c r="AC24" i="2"/>
  <c r="G30" i="2"/>
  <c r="G33" i="2"/>
  <c r="G31" i="2"/>
  <c r="G29" i="2"/>
  <c r="G32" i="2"/>
  <c r="G28" i="2"/>
  <c r="C13" i="3" l="1"/>
  <c r="AC12" i="3"/>
  <c r="C27" i="3"/>
  <c r="AA26" i="3"/>
  <c r="AC27" i="2"/>
  <c r="C28" i="2"/>
  <c r="AE12" i="2"/>
  <c r="C13" i="2"/>
  <c r="AC13" i="3" l="1"/>
  <c r="C14" i="3"/>
  <c r="C28" i="3"/>
  <c r="AA27" i="3"/>
  <c r="C29" i="2"/>
  <c r="AC28" i="2"/>
  <c r="AE13" i="2"/>
  <c r="C14" i="2"/>
  <c r="AC14" i="3" l="1"/>
  <c r="C15" i="3"/>
  <c r="AA28" i="3"/>
  <c r="C29" i="3"/>
  <c r="C30" i="2"/>
  <c r="AC29" i="2"/>
  <c r="C15" i="2"/>
  <c r="AE14" i="2"/>
  <c r="C16" i="3" l="1"/>
  <c r="AC15" i="3"/>
  <c r="C30" i="3"/>
  <c r="AA29" i="3"/>
  <c r="C31" i="2"/>
  <c r="AC30" i="2"/>
  <c r="C16" i="2"/>
  <c r="AE15" i="2"/>
  <c r="C31" i="3" l="1"/>
  <c r="AA30" i="3"/>
  <c r="C17" i="3"/>
  <c r="AC17" i="3" s="1"/>
  <c r="AC16" i="3"/>
  <c r="C17" i="2"/>
  <c r="AE17" i="2" s="1"/>
  <c r="AE16" i="2"/>
  <c r="AC31" i="2"/>
  <c r="C32" i="2"/>
  <c r="C32" i="3" l="1"/>
  <c r="AA32" i="3" s="1"/>
  <c r="AA31" i="3"/>
  <c r="C33" i="2"/>
  <c r="AC33" i="2" s="1"/>
  <c r="AC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Hintz, Erin</author>
  </authors>
  <commentList>
    <comment ref="AC6" authorId="0" shapeId="0" xr:uid="{88EDEF6C-4B3D-4D58-B793-E4D4C3408CF1}">
      <text>
        <r>
          <rPr>
            <sz val="9"/>
            <color indexed="81"/>
            <rFont val="Tahoma"/>
            <charset val="1"/>
          </rPr>
          <t xml:space="preserve">Text rate is the per-credit semester rate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Hintz, Erin</author>
  </authors>
  <commentList>
    <comment ref="AA6" authorId="0" shapeId="0" xr:uid="{43663EA7-477D-409A-AB4B-66EA7510524C}">
      <text>
        <r>
          <rPr>
            <sz val="9"/>
            <color indexed="81"/>
            <rFont val="Tahoma"/>
            <family val="2"/>
          </rPr>
          <t xml:space="preserve">Text rate stays at semester per-credit rate in the summer
</t>
        </r>
      </text>
    </comment>
  </commentList>
</comments>
</file>

<file path=xl/sharedStrings.xml><?xml version="1.0" encoding="utf-8"?>
<sst xmlns="http://schemas.openxmlformats.org/spreadsheetml/2006/main" count="122" uniqueCount="31">
  <si>
    <t>UWSP Segregated Fee Rates</t>
  </si>
  <si>
    <t>Fall and Spring 2021-22</t>
  </si>
  <si>
    <t>Undergrad</t>
  </si>
  <si>
    <t>Credits</t>
  </si>
  <si>
    <t>Health</t>
  </si>
  <si>
    <t>UC</t>
  </si>
  <si>
    <t>Fitness &amp; Rec</t>
  </si>
  <si>
    <t>CASE</t>
  </si>
  <si>
    <t>Counseling</t>
  </si>
  <si>
    <t>Student Life</t>
  </si>
  <si>
    <t>Child Care</t>
  </si>
  <si>
    <t>Athletics</t>
  </si>
  <si>
    <t>Schmeeckle</t>
  </si>
  <si>
    <t>TLC</t>
  </si>
  <si>
    <t>SGA</t>
  </si>
  <si>
    <t>Bus</t>
  </si>
  <si>
    <t>H&amp;W</t>
  </si>
  <si>
    <t>Municipal</t>
  </si>
  <si>
    <t>Green Fund</t>
  </si>
  <si>
    <t>Text</t>
  </si>
  <si>
    <t>Total</t>
  </si>
  <si>
    <t>Acad Year</t>
  </si>
  <si>
    <t>Grad</t>
  </si>
  <si>
    <t>Text Rental Fees for Slash Courses</t>
  </si>
  <si>
    <t>Winterim 2022</t>
  </si>
  <si>
    <t>Graduate</t>
  </si>
  <si>
    <t>no SGA or Green Fund in Winterim</t>
  </si>
  <si>
    <r>
      <t xml:space="preserve">* Winterim rates are </t>
    </r>
    <r>
      <rPr>
        <b/>
        <sz val="11"/>
        <color rgb="FFFF0000"/>
        <rFont val="Calibri"/>
        <family val="2"/>
        <scheme val="minor"/>
      </rPr>
      <t>16%</t>
    </r>
    <r>
      <rPr>
        <sz val="11"/>
        <color theme="1"/>
        <rFont val="Calibri"/>
        <family val="2"/>
        <scheme val="minor"/>
      </rPr>
      <t xml:space="preserve"> of the semester rates</t>
    </r>
  </si>
  <si>
    <t>Summer 2022</t>
  </si>
  <si>
    <r>
      <t xml:space="preserve">* Summer rates are </t>
    </r>
    <r>
      <rPr>
        <b/>
        <sz val="11"/>
        <color rgb="FFFF0000"/>
        <rFont val="Calibri"/>
        <family val="2"/>
        <scheme val="minor"/>
      </rPr>
      <t>81.25%</t>
    </r>
    <r>
      <rPr>
        <sz val="11"/>
        <color theme="1"/>
        <rFont val="Calibri"/>
        <family val="2"/>
        <scheme val="minor"/>
      </rPr>
      <t xml:space="preserve"> of the semester rates</t>
    </r>
  </si>
  <si>
    <t>no Athletics, SGA, or Green Fund in 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</si>
</sst>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E68B2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6" fillId="0" borderId="0" xfId="0" applyNumberFormat="1" applyFont="1"/>
    <xf numFmtId="0" fontId="6" fillId="0" borderId="0" xfId="0" applyFont="1"/>
    <xf numFmtId="164" fontId="0" fillId="0" borderId="1" xfId="0" applyNumberFormat="1" applyBorder="1"/>
    <xf numFmtId="164" fontId="2" fillId="0" borderId="0" xfId="0" applyNumberFormat="1" applyFont="1"/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9" fillId="0" borderId="0" xfId="0" applyNumberFormat="1" applyFont="1" applyAlignment="1">
      <alignment horizontal="right" vertical="center"/>
    </xf>
    <xf numFmtId="166" fontId="0" fillId="0" borderId="0" xfId="0" applyNumberFormat="1"/>
    <xf numFmtId="44" fontId="8" fillId="0" borderId="0" xfId="0" applyNumberFormat="1" applyFont="1" applyAlignment="1">
      <alignment horizontal="right" vertical="center"/>
    </xf>
    <xf numFmtId="44" fontId="8" fillId="0" borderId="1" xfId="0" applyNumberFormat="1" applyFont="1" applyBorder="1" applyAlignment="1">
      <alignment horizontal="right" vertical="center"/>
    </xf>
    <xf numFmtId="44" fontId="8" fillId="0" borderId="2" xfId="0" applyNumberFormat="1" applyFont="1" applyBorder="1" applyAlignment="1">
      <alignment horizontal="right" vertical="center"/>
    </xf>
    <xf numFmtId="43" fontId="0" fillId="0" borderId="0" xfId="1" applyFont="1"/>
    <xf numFmtId="44" fontId="0" fillId="0" borderId="0" xfId="0" applyNumberFormat="1"/>
    <xf numFmtId="0" fontId="10" fillId="0" borderId="0" xfId="0" applyFont="1" applyAlignment="1">
      <alignment horizontal="left" vertical="center"/>
    </xf>
    <xf numFmtId="43" fontId="0" fillId="0" borderId="0" xfId="0" applyNumberFormat="1"/>
    <xf numFmtId="0" fontId="11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0FB18-7325-4870-86B1-FFE89CF15320}">
  <sheetPr>
    <pageSetUpPr fitToPage="1"/>
  </sheetPr>
  <dimension ref="A1:BO48"/>
  <sheetViews>
    <sheetView zoomScaleNormal="100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C35" sqref="C35"/>
    </sheetView>
  </sheetViews>
  <sheetFormatPr defaultColWidth="9.140625" defaultRowHeight="15" x14ac:dyDescent="0.25"/>
  <cols>
    <col min="1" max="1" width="12.5703125" customWidth="1"/>
    <col min="2" max="2" width="2" style="2" customWidth="1"/>
    <col min="3" max="3" width="14.140625" style="2" customWidth="1"/>
    <col min="4" max="4" width="2" customWidth="1"/>
    <col min="5" max="5" width="14.140625" style="2" customWidth="1"/>
    <col min="6" max="6" width="2" style="2" customWidth="1"/>
    <col min="7" max="7" width="14.140625" style="2" customWidth="1"/>
    <col min="8" max="8" width="2" style="2" customWidth="1"/>
    <col min="9" max="9" width="14.140625" style="2" customWidth="1"/>
    <col min="10" max="10" width="2" style="2" customWidth="1"/>
    <col min="11" max="11" width="14.140625" style="2" customWidth="1"/>
    <col min="12" max="12" width="2" style="2" customWidth="1"/>
    <col min="13" max="13" width="14.140625" style="2" customWidth="1"/>
    <col min="14" max="14" width="2.140625" style="2" customWidth="1"/>
    <col min="15" max="15" width="14.140625" style="2" customWidth="1"/>
    <col min="16" max="16" width="2" style="2" customWidth="1"/>
    <col min="17" max="17" width="14.140625" style="2" customWidth="1"/>
    <col min="18" max="18" width="1.7109375" style="2" customWidth="1"/>
    <col min="19" max="19" width="14.140625" style="2" customWidth="1"/>
    <col min="20" max="20" width="2" style="2" customWidth="1"/>
    <col min="21" max="21" width="14.140625" style="2" customWidth="1"/>
    <col min="22" max="22" width="2" style="2" customWidth="1"/>
    <col min="23" max="23" width="14.140625" style="2" customWidth="1"/>
    <col min="24" max="24" width="2" style="2" customWidth="1"/>
    <col min="25" max="25" width="14.140625" style="2" customWidth="1"/>
    <col min="26" max="26" width="2" style="2" customWidth="1"/>
    <col min="27" max="27" width="14.140625" customWidth="1"/>
    <col min="28" max="28" width="2.5703125" style="2" customWidth="1"/>
    <col min="29" max="29" width="14.140625" style="2" customWidth="1"/>
    <col min="30" max="30" width="2" style="2" customWidth="1"/>
    <col min="31" max="31" width="14.140625" style="2" customWidth="1"/>
    <col min="32" max="32" width="2" style="2" customWidth="1"/>
    <col min="33" max="33" width="14.140625" style="2" customWidth="1"/>
    <col min="34" max="34" width="2" style="2" customWidth="1"/>
    <col min="35" max="35" width="14.140625" style="2" customWidth="1"/>
    <col min="36" max="36" width="2" style="2" customWidth="1"/>
    <col min="37" max="37" width="11.140625" style="2" bestFit="1" customWidth="1"/>
    <col min="39" max="39" width="10.140625" bestFit="1" customWidth="1"/>
    <col min="43" max="43" width="12.85546875" bestFit="1" customWidth="1"/>
    <col min="45" max="45" width="12.5703125" bestFit="1" customWidth="1"/>
    <col min="46" max="46" width="11.140625" customWidth="1"/>
  </cols>
  <sheetData>
    <row r="1" spans="1:67" ht="18.75" x14ac:dyDescent="0.3">
      <c r="A1" s="1" t="s">
        <v>0</v>
      </c>
      <c r="AA1" s="2"/>
      <c r="AJ1"/>
      <c r="AK1"/>
    </row>
    <row r="2" spans="1:67" x14ac:dyDescent="0.25">
      <c r="A2" s="3" t="s">
        <v>1</v>
      </c>
      <c r="AA2" s="2"/>
      <c r="AJ2"/>
      <c r="AK2"/>
    </row>
    <row r="3" spans="1:67" x14ac:dyDescent="0.25">
      <c r="AA3" s="2"/>
      <c r="AJ3"/>
      <c r="AK3"/>
    </row>
    <row r="4" spans="1:67" x14ac:dyDescent="0.25">
      <c r="A4" s="4" t="s">
        <v>2</v>
      </c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/>
      <c r="AK4"/>
    </row>
    <row r="5" spans="1:67" s="10" customFormat="1" x14ac:dyDescent="0.25">
      <c r="A5" s="7" t="s">
        <v>3</v>
      </c>
      <c r="B5" s="8"/>
      <c r="C5" s="8" t="s">
        <v>4</v>
      </c>
      <c r="D5" s="9"/>
      <c r="E5" s="8" t="s">
        <v>5</v>
      </c>
      <c r="F5" s="8"/>
      <c r="G5" s="8" t="s">
        <v>6</v>
      </c>
      <c r="H5" s="8"/>
      <c r="I5" s="8" t="s">
        <v>7</v>
      </c>
      <c r="J5" s="8"/>
      <c r="K5" s="8" t="s">
        <v>8</v>
      </c>
      <c r="L5" s="8"/>
      <c r="M5" s="8" t="s">
        <v>9</v>
      </c>
      <c r="N5" s="8"/>
      <c r="O5" s="8" t="s">
        <v>10</v>
      </c>
      <c r="P5" s="8"/>
      <c r="Q5" s="8" t="s">
        <v>11</v>
      </c>
      <c r="R5" s="8"/>
      <c r="S5" s="8" t="s">
        <v>12</v>
      </c>
      <c r="T5" s="8"/>
      <c r="U5" s="8" t="s">
        <v>13</v>
      </c>
      <c r="V5" s="8"/>
      <c r="W5" s="8" t="s">
        <v>14</v>
      </c>
      <c r="X5" s="8"/>
      <c r="Y5" s="8" t="s">
        <v>15</v>
      </c>
      <c r="Z5" s="8"/>
      <c r="AA5" s="8" t="s">
        <v>16</v>
      </c>
      <c r="AB5" s="8"/>
      <c r="AC5" s="8" t="s">
        <v>17</v>
      </c>
      <c r="AD5" s="8"/>
      <c r="AE5" s="8" t="s">
        <v>18</v>
      </c>
      <c r="AF5" s="8"/>
      <c r="AG5" s="8" t="s">
        <v>19</v>
      </c>
      <c r="AH5" s="8"/>
      <c r="AI5" s="8" t="s">
        <v>20</v>
      </c>
      <c r="AJ5"/>
      <c r="AK5" s="9" t="s">
        <v>21</v>
      </c>
      <c r="AL5"/>
      <c r="AO5"/>
      <c r="AP5"/>
      <c r="AQ5"/>
      <c r="AR5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</row>
    <row r="6" spans="1:67" x14ac:dyDescent="0.25">
      <c r="A6" s="12">
        <v>1</v>
      </c>
      <c r="C6" s="13">
        <v>25.62</v>
      </c>
      <c r="D6" s="14"/>
      <c r="E6" s="13">
        <v>39.799999999999997</v>
      </c>
      <c r="F6" s="13"/>
      <c r="G6" s="13">
        <v>3.83</v>
      </c>
      <c r="H6" s="13"/>
      <c r="I6" s="13">
        <v>5.36</v>
      </c>
      <c r="J6" s="13"/>
      <c r="K6" s="13">
        <v>4.34</v>
      </c>
      <c r="L6" s="13"/>
      <c r="M6" s="13">
        <v>5.16</v>
      </c>
      <c r="N6" s="13"/>
      <c r="O6" s="13">
        <v>1.02</v>
      </c>
      <c r="P6" s="13"/>
      <c r="Q6" s="13">
        <v>11.34</v>
      </c>
      <c r="R6" s="13"/>
      <c r="S6" s="13">
        <v>0.84</v>
      </c>
      <c r="T6" s="13"/>
      <c r="U6" s="13">
        <v>0</v>
      </c>
      <c r="V6" s="13"/>
      <c r="W6" s="13">
        <v>10.96</v>
      </c>
      <c r="X6" s="13"/>
      <c r="Y6" s="13">
        <v>2.27</v>
      </c>
      <c r="Z6" s="13"/>
      <c r="AA6" s="13">
        <v>17.079999999999998</v>
      </c>
      <c r="AB6" s="13"/>
      <c r="AC6" s="13">
        <v>1.1000000000000001</v>
      </c>
      <c r="AD6" s="13"/>
      <c r="AE6" s="13">
        <v>6</v>
      </c>
      <c r="AF6" s="13"/>
      <c r="AG6" s="13">
        <v>5.42</v>
      </c>
      <c r="AI6" s="2">
        <f t="shared" ref="AI6:AI17" si="0">SUM(C6:AG6)</f>
        <v>140.13999999999999</v>
      </c>
      <c r="AJ6"/>
      <c r="AK6" s="2">
        <f>AI6*2</f>
        <v>280.27999999999997</v>
      </c>
    </row>
    <row r="7" spans="1:67" x14ac:dyDescent="0.25">
      <c r="A7" s="12">
        <v>2</v>
      </c>
      <c r="C7" s="2">
        <f>$C$6*A7</f>
        <v>51.24</v>
      </c>
      <c r="E7" s="2">
        <f>$E$6*A7</f>
        <v>79.599999999999994</v>
      </c>
      <c r="G7" s="2">
        <f>$G$6*A7</f>
        <v>7.66</v>
      </c>
      <c r="I7" s="2">
        <f>$I$6*A7</f>
        <v>10.72</v>
      </c>
      <c r="K7" s="2">
        <f>$K$6*A7</f>
        <v>8.68</v>
      </c>
      <c r="M7" s="2">
        <f>$M$6*A7</f>
        <v>10.32</v>
      </c>
      <c r="O7" s="2">
        <f>$O$6*A7</f>
        <v>2.04</v>
      </c>
      <c r="Q7" s="2">
        <f>$Q$6*A7</f>
        <v>22.68</v>
      </c>
      <c r="S7" s="2">
        <f>$S$6*A7</f>
        <v>1.68</v>
      </c>
      <c r="U7" s="2">
        <f>$U$6*A7</f>
        <v>0</v>
      </c>
      <c r="W7" s="2">
        <f>$W$6*A7</f>
        <v>21.92</v>
      </c>
      <c r="Y7" s="2">
        <f>$Y$6*A7</f>
        <v>4.54</v>
      </c>
      <c r="AA7" s="2">
        <f>$AA$6*A7</f>
        <v>34.159999999999997</v>
      </c>
      <c r="AC7" s="2">
        <f>$AC$6*A7</f>
        <v>2.2000000000000002</v>
      </c>
      <c r="AE7" s="2">
        <v>6</v>
      </c>
      <c r="AG7" s="2">
        <f t="shared" ref="AG7:AG17" si="1">$AG$6*A7</f>
        <v>10.84</v>
      </c>
      <c r="AI7" s="2">
        <f t="shared" si="0"/>
        <v>274.27999999999997</v>
      </c>
      <c r="AJ7"/>
      <c r="AK7" s="2">
        <f t="shared" ref="AK7:AK17" si="2">AI7*2</f>
        <v>548.55999999999995</v>
      </c>
    </row>
    <row r="8" spans="1:67" x14ac:dyDescent="0.25">
      <c r="A8" s="12">
        <v>3</v>
      </c>
      <c r="C8" s="2">
        <f>$C$6*A8</f>
        <v>76.86</v>
      </c>
      <c r="E8" s="2">
        <f>$E$6*A8</f>
        <v>119.39999999999999</v>
      </c>
      <c r="G8" s="2">
        <f>$G$6*A8</f>
        <v>11.49</v>
      </c>
      <c r="I8" s="2">
        <f>$I$6*A8</f>
        <v>16.080000000000002</v>
      </c>
      <c r="K8" s="2">
        <f>$K$6*A8</f>
        <v>13.02</v>
      </c>
      <c r="M8" s="2">
        <f t="shared" ref="M8:M11" si="3">$M$6*A8</f>
        <v>15.48</v>
      </c>
      <c r="O8" s="2">
        <f>$O$6*A8</f>
        <v>3.06</v>
      </c>
      <c r="Q8" s="2">
        <f t="shared" ref="Q8:Q11" si="4">$Q$6*A8</f>
        <v>34.019999999999996</v>
      </c>
      <c r="S8" s="2">
        <f t="shared" ref="S8:S10" si="5">$S$6*A8</f>
        <v>2.52</v>
      </c>
      <c r="U8" s="2">
        <f t="shared" ref="U8:U10" si="6">$U$6*A8</f>
        <v>0</v>
      </c>
      <c r="W8" s="2">
        <f>$W$6*A8</f>
        <v>32.880000000000003</v>
      </c>
      <c r="Y8" s="2">
        <f t="shared" ref="Y8:Y11" si="7">$Y$6*A8</f>
        <v>6.8100000000000005</v>
      </c>
      <c r="AA8" s="2">
        <f>$AA$6*A8</f>
        <v>51.239999999999995</v>
      </c>
      <c r="AC8" s="2">
        <f>$AC$6*A8</f>
        <v>3.3000000000000003</v>
      </c>
      <c r="AE8" s="2">
        <v>6</v>
      </c>
      <c r="AG8" s="2">
        <f t="shared" si="1"/>
        <v>16.259999999999998</v>
      </c>
      <c r="AI8" s="2">
        <f t="shared" si="0"/>
        <v>408.42</v>
      </c>
      <c r="AJ8"/>
      <c r="AK8" s="2">
        <f t="shared" si="2"/>
        <v>816.84</v>
      </c>
    </row>
    <row r="9" spans="1:67" x14ac:dyDescent="0.25">
      <c r="A9" s="12">
        <v>4</v>
      </c>
      <c r="C9" s="2">
        <f>$C$6*A9</f>
        <v>102.48</v>
      </c>
      <c r="E9" s="2">
        <f>$E$6*A9</f>
        <v>159.19999999999999</v>
      </c>
      <c r="G9" s="2">
        <f>$G$6*A9</f>
        <v>15.32</v>
      </c>
      <c r="I9" s="2">
        <f>$I$6*A9</f>
        <v>21.44</v>
      </c>
      <c r="K9" s="2">
        <f>$K$6*A9</f>
        <v>17.36</v>
      </c>
      <c r="M9" s="2">
        <f t="shared" si="3"/>
        <v>20.64</v>
      </c>
      <c r="O9" s="2">
        <f>$O$6*A9</f>
        <v>4.08</v>
      </c>
      <c r="Q9" s="2">
        <f t="shared" si="4"/>
        <v>45.36</v>
      </c>
      <c r="S9" s="2">
        <f t="shared" si="5"/>
        <v>3.36</v>
      </c>
      <c r="U9" s="2">
        <f t="shared" si="6"/>
        <v>0</v>
      </c>
      <c r="W9" s="2">
        <f>$W$6*A9</f>
        <v>43.84</v>
      </c>
      <c r="Y9" s="2">
        <f t="shared" si="7"/>
        <v>9.08</v>
      </c>
      <c r="AA9" s="2">
        <f>$AA$6*A9</f>
        <v>68.319999999999993</v>
      </c>
      <c r="AC9" s="2">
        <f>$AC$6*A9</f>
        <v>4.4000000000000004</v>
      </c>
      <c r="AE9" s="2">
        <v>6</v>
      </c>
      <c r="AG9" s="2">
        <f t="shared" si="1"/>
        <v>21.68</v>
      </c>
      <c r="AI9" s="2">
        <f t="shared" si="0"/>
        <v>542.55999999999995</v>
      </c>
      <c r="AJ9"/>
      <c r="AK9" s="2">
        <f t="shared" si="2"/>
        <v>1085.1199999999999</v>
      </c>
    </row>
    <row r="10" spans="1:67" x14ac:dyDescent="0.25">
      <c r="A10" s="12">
        <v>5</v>
      </c>
      <c r="C10" s="15">
        <f>$C$6*A10</f>
        <v>128.1</v>
      </c>
      <c r="E10" s="2">
        <f>$E$6*A10</f>
        <v>199</v>
      </c>
      <c r="G10" s="2">
        <f>$G$6*A10</f>
        <v>19.149999999999999</v>
      </c>
      <c r="I10" s="2">
        <f>$I$6*A10</f>
        <v>26.8</v>
      </c>
      <c r="K10" s="2">
        <f>$K$6*A10</f>
        <v>21.7</v>
      </c>
      <c r="M10" s="2">
        <f t="shared" si="3"/>
        <v>25.8</v>
      </c>
      <c r="O10" s="2">
        <f>$O$6*A10</f>
        <v>5.0999999999999996</v>
      </c>
      <c r="Q10" s="2">
        <f t="shared" si="4"/>
        <v>56.7</v>
      </c>
      <c r="S10" s="2">
        <f t="shared" si="5"/>
        <v>4.2</v>
      </c>
      <c r="U10" s="2">
        <f t="shared" si="6"/>
        <v>0</v>
      </c>
      <c r="W10" s="2">
        <f>$W$6*A10</f>
        <v>54.800000000000004</v>
      </c>
      <c r="Y10" s="2">
        <f t="shared" si="7"/>
        <v>11.35</v>
      </c>
      <c r="AA10" s="2">
        <f>$AA$6*A10</f>
        <v>85.399999999999991</v>
      </c>
      <c r="AC10" s="15">
        <f>$AC$6*A10</f>
        <v>5.5</v>
      </c>
      <c r="AE10" s="2">
        <v>6</v>
      </c>
      <c r="AG10" s="2">
        <f t="shared" si="1"/>
        <v>27.1</v>
      </c>
      <c r="AI10" s="2">
        <f t="shared" si="0"/>
        <v>676.7</v>
      </c>
      <c r="AJ10"/>
      <c r="AK10" s="2">
        <f t="shared" si="2"/>
        <v>1353.4</v>
      </c>
    </row>
    <row r="11" spans="1:67" x14ac:dyDescent="0.25">
      <c r="A11" s="12">
        <v>6</v>
      </c>
      <c r="C11" s="2">
        <f t="shared" ref="C11:C17" si="8">$C$10</f>
        <v>128.1</v>
      </c>
      <c r="E11" s="15">
        <f>$E$6*A11</f>
        <v>238.79999999999998</v>
      </c>
      <c r="G11" s="15">
        <f>$G$6*A11</f>
        <v>22.98</v>
      </c>
      <c r="I11" s="15">
        <f>$I$6*A11</f>
        <v>32.160000000000004</v>
      </c>
      <c r="K11" s="15">
        <f>$K$6*A11</f>
        <v>26.04</v>
      </c>
      <c r="M11" s="15">
        <f t="shared" si="3"/>
        <v>30.96</v>
      </c>
      <c r="O11" s="15">
        <f>$O$6*A11</f>
        <v>6.12</v>
      </c>
      <c r="Q11" s="15">
        <f t="shared" si="4"/>
        <v>68.039999999999992</v>
      </c>
      <c r="S11" s="15">
        <f>$S$6*AE11</f>
        <v>5.04</v>
      </c>
      <c r="U11" s="15">
        <f>$U$6*A11</f>
        <v>0</v>
      </c>
      <c r="W11" s="15">
        <f>$W$6*A11</f>
        <v>65.760000000000005</v>
      </c>
      <c r="Y11" s="15">
        <f t="shared" si="7"/>
        <v>13.620000000000001</v>
      </c>
      <c r="AA11" s="15">
        <f>$AA$6*A11</f>
        <v>102.47999999999999</v>
      </c>
      <c r="AC11" s="2">
        <f t="shared" ref="AC11:AC17" si="9">$AC$10</f>
        <v>5.5</v>
      </c>
      <c r="AE11" s="2">
        <v>6</v>
      </c>
      <c r="AG11" s="2">
        <f t="shared" si="1"/>
        <v>32.519999999999996</v>
      </c>
      <c r="AI11" s="2">
        <f t="shared" si="0"/>
        <v>784.12</v>
      </c>
      <c r="AJ11"/>
      <c r="AK11" s="2">
        <f t="shared" si="2"/>
        <v>1568.24</v>
      </c>
    </row>
    <row r="12" spans="1:67" x14ac:dyDescent="0.25">
      <c r="A12" s="12">
        <v>7</v>
      </c>
      <c r="C12" s="2">
        <f t="shared" si="8"/>
        <v>128.1</v>
      </c>
      <c r="E12" s="2">
        <f>$E$11</f>
        <v>238.79999999999998</v>
      </c>
      <c r="G12" s="2">
        <f t="shared" ref="G12:G17" si="10">$G$11</f>
        <v>22.98</v>
      </c>
      <c r="I12" s="2">
        <f t="shared" ref="I12:I17" si="11">$I$11</f>
        <v>32.160000000000004</v>
      </c>
      <c r="K12" s="2">
        <f>$K$11</f>
        <v>26.04</v>
      </c>
      <c r="M12" s="2">
        <f>$M$11</f>
        <v>30.96</v>
      </c>
      <c r="O12" s="2">
        <f t="shared" ref="O12:O17" si="12">$O$11</f>
        <v>6.12</v>
      </c>
      <c r="Q12" s="2">
        <f>$Q$11</f>
        <v>68.039999999999992</v>
      </c>
      <c r="S12" s="2">
        <f>$S$11</f>
        <v>5.04</v>
      </c>
      <c r="U12" s="2">
        <f>$U$11</f>
        <v>0</v>
      </c>
      <c r="W12" s="2">
        <f t="shared" ref="W12:W17" si="13">$W$11</f>
        <v>65.760000000000005</v>
      </c>
      <c r="Y12" s="2">
        <f>$Y$11</f>
        <v>13.620000000000001</v>
      </c>
      <c r="AA12" s="2">
        <f>AA11</f>
        <v>102.47999999999999</v>
      </c>
      <c r="AC12" s="2">
        <f t="shared" si="9"/>
        <v>5.5</v>
      </c>
      <c r="AE12" s="2">
        <v>6</v>
      </c>
      <c r="AG12" s="2">
        <f t="shared" si="1"/>
        <v>37.94</v>
      </c>
      <c r="AI12" s="2">
        <f t="shared" si="0"/>
        <v>789.54</v>
      </c>
      <c r="AJ12"/>
      <c r="AK12" s="2">
        <f t="shared" si="2"/>
        <v>1579.08</v>
      </c>
    </row>
    <row r="13" spans="1:67" x14ac:dyDescent="0.25">
      <c r="A13" s="12">
        <v>8</v>
      </c>
      <c r="C13" s="2">
        <f t="shared" si="8"/>
        <v>128.1</v>
      </c>
      <c r="E13" s="2">
        <f t="shared" ref="E13:E17" si="14">$E$11</f>
        <v>238.79999999999998</v>
      </c>
      <c r="G13" s="2">
        <f t="shared" si="10"/>
        <v>22.98</v>
      </c>
      <c r="I13" s="2">
        <f t="shared" si="11"/>
        <v>32.160000000000004</v>
      </c>
      <c r="K13" s="2">
        <f t="shared" ref="K13:K17" si="15">$K$11</f>
        <v>26.04</v>
      </c>
      <c r="M13" s="2">
        <f t="shared" ref="M13:M17" si="16">$M$11</f>
        <v>30.96</v>
      </c>
      <c r="O13" s="2">
        <f t="shared" si="12"/>
        <v>6.12</v>
      </c>
      <c r="Q13" s="2">
        <f t="shared" ref="Q13:Q17" si="17">$Q$11</f>
        <v>68.039999999999992</v>
      </c>
      <c r="S13" s="2">
        <f t="shared" ref="S13:S17" si="18">$S$11</f>
        <v>5.04</v>
      </c>
      <c r="U13" s="2">
        <f t="shared" ref="U13:U17" si="19">$U$11</f>
        <v>0</v>
      </c>
      <c r="W13" s="2">
        <f t="shared" si="13"/>
        <v>65.760000000000005</v>
      </c>
      <c r="Y13" s="2">
        <f t="shared" ref="Y13:Y17" si="20">$Y$11</f>
        <v>13.620000000000001</v>
      </c>
      <c r="AA13" s="2">
        <f t="shared" ref="AA13:AA17" si="21">AA12</f>
        <v>102.47999999999999</v>
      </c>
      <c r="AC13" s="2">
        <f t="shared" si="9"/>
        <v>5.5</v>
      </c>
      <c r="AE13" s="2">
        <v>6</v>
      </c>
      <c r="AG13" s="2">
        <f t="shared" si="1"/>
        <v>43.36</v>
      </c>
      <c r="AI13" s="2">
        <f t="shared" si="0"/>
        <v>794.96</v>
      </c>
      <c r="AJ13"/>
      <c r="AK13" s="2">
        <f t="shared" si="2"/>
        <v>1589.92</v>
      </c>
    </row>
    <row r="14" spans="1:67" x14ac:dyDescent="0.25">
      <c r="A14" s="12">
        <v>9</v>
      </c>
      <c r="C14" s="2">
        <f t="shared" si="8"/>
        <v>128.1</v>
      </c>
      <c r="E14" s="2">
        <f t="shared" si="14"/>
        <v>238.79999999999998</v>
      </c>
      <c r="G14" s="2">
        <f t="shared" si="10"/>
        <v>22.98</v>
      </c>
      <c r="I14" s="2">
        <f t="shared" si="11"/>
        <v>32.160000000000004</v>
      </c>
      <c r="K14" s="2">
        <f t="shared" si="15"/>
        <v>26.04</v>
      </c>
      <c r="M14" s="2">
        <f t="shared" si="16"/>
        <v>30.96</v>
      </c>
      <c r="O14" s="2">
        <f t="shared" si="12"/>
        <v>6.12</v>
      </c>
      <c r="Q14" s="2">
        <f t="shared" si="17"/>
        <v>68.039999999999992</v>
      </c>
      <c r="S14" s="2">
        <f t="shared" si="18"/>
        <v>5.04</v>
      </c>
      <c r="U14" s="2">
        <f t="shared" si="19"/>
        <v>0</v>
      </c>
      <c r="W14" s="2">
        <f t="shared" si="13"/>
        <v>65.760000000000005</v>
      </c>
      <c r="Y14" s="2">
        <f t="shared" si="20"/>
        <v>13.620000000000001</v>
      </c>
      <c r="AA14" s="2">
        <f t="shared" si="21"/>
        <v>102.47999999999999</v>
      </c>
      <c r="AC14" s="2">
        <f t="shared" si="9"/>
        <v>5.5</v>
      </c>
      <c r="AE14" s="2">
        <v>6</v>
      </c>
      <c r="AG14" s="2">
        <f t="shared" si="1"/>
        <v>48.78</v>
      </c>
      <c r="AI14" s="2">
        <f t="shared" si="0"/>
        <v>800.38</v>
      </c>
      <c r="AJ14"/>
      <c r="AK14" s="2">
        <f t="shared" si="2"/>
        <v>1600.76</v>
      </c>
    </row>
    <row r="15" spans="1:67" x14ac:dyDescent="0.25">
      <c r="A15" s="12">
        <v>10</v>
      </c>
      <c r="C15" s="2">
        <f t="shared" si="8"/>
        <v>128.1</v>
      </c>
      <c r="E15" s="2">
        <f t="shared" si="14"/>
        <v>238.79999999999998</v>
      </c>
      <c r="G15" s="2">
        <f t="shared" si="10"/>
        <v>22.98</v>
      </c>
      <c r="I15" s="2">
        <f t="shared" si="11"/>
        <v>32.160000000000004</v>
      </c>
      <c r="K15" s="2">
        <f t="shared" si="15"/>
        <v>26.04</v>
      </c>
      <c r="M15" s="2">
        <f t="shared" si="16"/>
        <v>30.96</v>
      </c>
      <c r="O15" s="2">
        <f t="shared" si="12"/>
        <v>6.12</v>
      </c>
      <c r="Q15" s="2">
        <f t="shared" si="17"/>
        <v>68.039999999999992</v>
      </c>
      <c r="S15" s="2">
        <f t="shared" si="18"/>
        <v>5.04</v>
      </c>
      <c r="U15" s="2">
        <f t="shared" si="19"/>
        <v>0</v>
      </c>
      <c r="W15" s="2">
        <f t="shared" si="13"/>
        <v>65.760000000000005</v>
      </c>
      <c r="Y15" s="2">
        <f t="shared" si="20"/>
        <v>13.620000000000001</v>
      </c>
      <c r="AA15" s="2">
        <f t="shared" si="21"/>
        <v>102.47999999999999</v>
      </c>
      <c r="AC15" s="2">
        <f t="shared" si="9"/>
        <v>5.5</v>
      </c>
      <c r="AE15" s="2">
        <v>6</v>
      </c>
      <c r="AG15" s="2">
        <f t="shared" si="1"/>
        <v>54.2</v>
      </c>
      <c r="AI15" s="2">
        <f t="shared" si="0"/>
        <v>805.80000000000007</v>
      </c>
      <c r="AJ15"/>
      <c r="AK15" s="2">
        <f t="shared" si="2"/>
        <v>1611.6000000000001</v>
      </c>
    </row>
    <row r="16" spans="1:67" x14ac:dyDescent="0.25">
      <c r="A16" s="12">
        <v>11</v>
      </c>
      <c r="C16" s="2">
        <f t="shared" si="8"/>
        <v>128.1</v>
      </c>
      <c r="E16" s="2">
        <f t="shared" si="14"/>
        <v>238.79999999999998</v>
      </c>
      <c r="G16" s="2">
        <f t="shared" si="10"/>
        <v>22.98</v>
      </c>
      <c r="I16" s="2">
        <f t="shared" si="11"/>
        <v>32.160000000000004</v>
      </c>
      <c r="K16" s="2">
        <f t="shared" si="15"/>
        <v>26.04</v>
      </c>
      <c r="M16" s="2">
        <f t="shared" si="16"/>
        <v>30.96</v>
      </c>
      <c r="O16" s="2">
        <f t="shared" si="12"/>
        <v>6.12</v>
      </c>
      <c r="Q16" s="2">
        <f t="shared" si="17"/>
        <v>68.039999999999992</v>
      </c>
      <c r="S16" s="2">
        <f t="shared" si="18"/>
        <v>5.04</v>
      </c>
      <c r="U16" s="2">
        <f t="shared" si="19"/>
        <v>0</v>
      </c>
      <c r="W16" s="2">
        <f t="shared" si="13"/>
        <v>65.760000000000005</v>
      </c>
      <c r="Y16" s="2">
        <f t="shared" si="20"/>
        <v>13.620000000000001</v>
      </c>
      <c r="AA16" s="2">
        <f t="shared" si="21"/>
        <v>102.47999999999999</v>
      </c>
      <c r="AC16" s="2">
        <f t="shared" si="9"/>
        <v>5.5</v>
      </c>
      <c r="AE16" s="2">
        <v>6</v>
      </c>
      <c r="AG16" s="2">
        <f t="shared" si="1"/>
        <v>59.62</v>
      </c>
      <c r="AI16" s="2">
        <f t="shared" si="0"/>
        <v>811.22</v>
      </c>
      <c r="AJ16"/>
      <c r="AK16" s="2">
        <f t="shared" si="2"/>
        <v>1622.44</v>
      </c>
    </row>
    <row r="17" spans="1:40" x14ac:dyDescent="0.25">
      <c r="A17" s="12">
        <v>12</v>
      </c>
      <c r="C17" s="2">
        <f t="shared" si="8"/>
        <v>128.1</v>
      </c>
      <c r="E17" s="2">
        <f t="shared" si="14"/>
        <v>238.79999999999998</v>
      </c>
      <c r="G17" s="2">
        <f t="shared" si="10"/>
        <v>22.98</v>
      </c>
      <c r="I17" s="2">
        <f t="shared" si="11"/>
        <v>32.160000000000004</v>
      </c>
      <c r="K17" s="2">
        <f t="shared" si="15"/>
        <v>26.04</v>
      </c>
      <c r="M17" s="2">
        <f t="shared" si="16"/>
        <v>30.96</v>
      </c>
      <c r="O17" s="2">
        <f t="shared" si="12"/>
        <v>6.12</v>
      </c>
      <c r="Q17" s="2">
        <f t="shared" si="17"/>
        <v>68.039999999999992</v>
      </c>
      <c r="S17" s="2">
        <f t="shared" si="18"/>
        <v>5.04</v>
      </c>
      <c r="U17" s="2">
        <f t="shared" si="19"/>
        <v>0</v>
      </c>
      <c r="W17" s="2">
        <f t="shared" si="13"/>
        <v>65.760000000000005</v>
      </c>
      <c r="Y17" s="2">
        <f t="shared" si="20"/>
        <v>13.620000000000001</v>
      </c>
      <c r="AA17" s="2">
        <f t="shared" si="21"/>
        <v>102.47999999999999</v>
      </c>
      <c r="AC17" s="2">
        <f t="shared" si="9"/>
        <v>5.5</v>
      </c>
      <c r="AE17" s="2">
        <v>6</v>
      </c>
      <c r="AG17" s="15">
        <f t="shared" si="1"/>
        <v>65.039999999999992</v>
      </c>
      <c r="AI17" s="2">
        <f t="shared" si="0"/>
        <v>816.64</v>
      </c>
      <c r="AJ17"/>
      <c r="AK17" s="2">
        <f t="shared" si="2"/>
        <v>1633.28</v>
      </c>
      <c r="AM17" s="2"/>
    </row>
    <row r="18" spans="1:40" x14ac:dyDescent="0.25">
      <c r="A18" s="12"/>
      <c r="C18" s="16"/>
      <c r="D18" s="2"/>
      <c r="E18" s="16"/>
      <c r="G18" s="16"/>
      <c r="I18" s="16"/>
      <c r="K18" s="16"/>
      <c r="M18" s="16"/>
      <c r="O18" s="16"/>
      <c r="Q18" s="16"/>
      <c r="S18" s="16"/>
      <c r="U18" s="16"/>
      <c r="W18" s="16"/>
      <c r="Y18" s="16"/>
      <c r="AA18" s="16"/>
      <c r="AC18" s="16"/>
      <c r="AE18" s="16"/>
      <c r="AG18" s="16"/>
      <c r="AI18" s="16"/>
      <c r="AJ18"/>
    </row>
    <row r="19" spans="1:40" x14ac:dyDescent="0.25">
      <c r="A19" s="4" t="s">
        <v>22</v>
      </c>
      <c r="C19" s="5"/>
      <c r="D19" s="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J19"/>
      <c r="AK19"/>
    </row>
    <row r="20" spans="1:40" x14ac:dyDescent="0.25">
      <c r="A20" s="7" t="s">
        <v>3</v>
      </c>
      <c r="B20" s="8"/>
      <c r="C20" s="8" t="s">
        <v>4</v>
      </c>
      <c r="D20" s="9"/>
      <c r="E20" s="8" t="s">
        <v>5</v>
      </c>
      <c r="F20" s="8"/>
      <c r="G20" s="8" t="s">
        <v>6</v>
      </c>
      <c r="H20" s="8"/>
      <c r="I20" s="8" t="s">
        <v>7</v>
      </c>
      <c r="J20" s="8"/>
      <c r="K20" s="8" t="s">
        <v>8</v>
      </c>
      <c r="L20" s="8"/>
      <c r="M20" s="8" t="s">
        <v>9</v>
      </c>
      <c r="N20" s="8"/>
      <c r="O20" s="8" t="s">
        <v>10</v>
      </c>
      <c r="P20" s="8"/>
      <c r="Q20" s="8" t="s">
        <v>11</v>
      </c>
      <c r="R20" s="8"/>
      <c r="S20" s="8" t="s">
        <v>12</v>
      </c>
      <c r="T20" s="8"/>
      <c r="U20" s="8" t="s">
        <v>13</v>
      </c>
      <c r="V20" s="8"/>
      <c r="W20" s="8" t="s">
        <v>14</v>
      </c>
      <c r="X20" s="8"/>
      <c r="Y20" s="8" t="s">
        <v>15</v>
      </c>
      <c r="Z20" s="8"/>
      <c r="AA20" s="8" t="s">
        <v>16</v>
      </c>
      <c r="AB20" s="8"/>
      <c r="AC20" s="8" t="s">
        <v>17</v>
      </c>
      <c r="AD20" s="8"/>
      <c r="AE20" s="8" t="s">
        <v>18</v>
      </c>
      <c r="AF20" s="8"/>
      <c r="AG20" s="8" t="s">
        <v>20</v>
      </c>
      <c r="AH20" s="17"/>
      <c r="AI20" s="9" t="s">
        <v>21</v>
      </c>
      <c r="AJ20"/>
      <c r="AK20"/>
      <c r="AM20" s="18"/>
      <c r="AN20" s="2"/>
    </row>
    <row r="21" spans="1:40" x14ac:dyDescent="0.25">
      <c r="A21" s="12">
        <v>1</v>
      </c>
      <c r="B21"/>
      <c r="C21" s="2">
        <f>C6</f>
        <v>25.62</v>
      </c>
      <c r="E21" s="2">
        <f>E6</f>
        <v>39.799999999999997</v>
      </c>
      <c r="G21" s="2">
        <f>G6</f>
        <v>3.83</v>
      </c>
      <c r="I21" s="2">
        <f>I6</f>
        <v>5.36</v>
      </c>
      <c r="K21" s="2">
        <f>K6</f>
        <v>4.34</v>
      </c>
      <c r="M21" s="2">
        <f>M6</f>
        <v>5.16</v>
      </c>
      <c r="O21" s="2">
        <f>O6</f>
        <v>1.02</v>
      </c>
      <c r="Q21" s="2">
        <f>Q6</f>
        <v>11.34</v>
      </c>
      <c r="S21" s="2">
        <f>S6</f>
        <v>0.84</v>
      </c>
      <c r="U21" s="2">
        <f>U6</f>
        <v>0</v>
      </c>
      <c r="W21" s="2">
        <f>W6</f>
        <v>10.96</v>
      </c>
      <c r="Y21" s="2">
        <f>Y6</f>
        <v>2.27</v>
      </c>
      <c r="AA21" s="2">
        <f>AA6</f>
        <v>17.079999999999998</v>
      </c>
      <c r="AC21" s="2">
        <f>AC6</f>
        <v>1.1000000000000001</v>
      </c>
      <c r="AE21" s="2">
        <v>6</v>
      </c>
      <c r="AG21" s="2">
        <f>SUM(C21:AE21)</f>
        <v>134.72</v>
      </c>
      <c r="AI21" s="2">
        <f>AG21*2</f>
        <v>269.44</v>
      </c>
      <c r="AJ21"/>
      <c r="AK21"/>
      <c r="AM21" s="2"/>
      <c r="AN21" s="2"/>
    </row>
    <row r="22" spans="1:40" x14ac:dyDescent="0.25">
      <c r="A22" s="12">
        <v>2</v>
      </c>
      <c r="B22"/>
      <c r="C22" s="2">
        <f>$C$21*A22</f>
        <v>51.24</v>
      </c>
      <c r="E22" s="2">
        <f>$E$6*A22</f>
        <v>79.599999999999994</v>
      </c>
      <c r="G22" s="2">
        <f>$G$21*A22</f>
        <v>7.66</v>
      </c>
      <c r="I22" s="2">
        <f>$I$21*A22</f>
        <v>10.72</v>
      </c>
      <c r="K22" s="2">
        <f>$K$21*A22</f>
        <v>8.68</v>
      </c>
      <c r="M22" s="2">
        <f>$M$21*A22</f>
        <v>10.32</v>
      </c>
      <c r="O22" s="2">
        <f>$O$21*A22</f>
        <v>2.04</v>
      </c>
      <c r="Q22" s="2">
        <f>$Q$21*A22</f>
        <v>22.68</v>
      </c>
      <c r="S22" s="2">
        <f>$S$21*A22</f>
        <v>1.68</v>
      </c>
      <c r="U22" s="2">
        <f>$U$21*A22</f>
        <v>0</v>
      </c>
      <c r="W22" s="2">
        <f>$W$21*A22</f>
        <v>21.92</v>
      </c>
      <c r="Y22" s="2">
        <f>$Y$21*A22</f>
        <v>4.54</v>
      </c>
      <c r="AA22" s="2">
        <f>$AA$21*A22</f>
        <v>34.159999999999997</v>
      </c>
      <c r="AC22" s="2">
        <f>$AC$21*A22</f>
        <v>2.2000000000000002</v>
      </c>
      <c r="AE22" s="2">
        <v>6</v>
      </c>
      <c r="AG22" s="2">
        <f t="shared" ref="AG22:AG32" si="22">SUM(C22:AE22)</f>
        <v>263.44</v>
      </c>
      <c r="AI22" s="2">
        <f t="shared" ref="AI22:AI32" si="23">AG22*2</f>
        <v>526.88</v>
      </c>
      <c r="AJ22"/>
      <c r="AK22"/>
      <c r="AM22" s="2"/>
      <c r="AN22" s="2"/>
    </row>
    <row r="23" spans="1:40" x14ac:dyDescent="0.25">
      <c r="A23" s="12">
        <v>3</v>
      </c>
      <c r="B23"/>
      <c r="C23" s="2">
        <f>$C$21*A23</f>
        <v>76.86</v>
      </c>
      <c r="E23" s="2">
        <f t="shared" ref="E23:E26" si="24">$E$6*A23</f>
        <v>119.39999999999999</v>
      </c>
      <c r="G23" s="2">
        <f>$G$21*A23</f>
        <v>11.49</v>
      </c>
      <c r="I23" s="2">
        <f>$I$21*A23</f>
        <v>16.080000000000002</v>
      </c>
      <c r="K23" s="2">
        <f t="shared" ref="K23:K26" si="25">$K$21*A23</f>
        <v>13.02</v>
      </c>
      <c r="M23" s="2">
        <f t="shared" ref="M23:M26" si="26">$M$21*A23</f>
        <v>15.48</v>
      </c>
      <c r="O23" s="2">
        <f>$O$21*A23</f>
        <v>3.06</v>
      </c>
      <c r="Q23" s="2">
        <f t="shared" ref="Q23:Q26" si="27">$Q$21*A23</f>
        <v>34.019999999999996</v>
      </c>
      <c r="S23" s="2">
        <f t="shared" ref="S23:S25" si="28">$S$21*A23</f>
        <v>2.52</v>
      </c>
      <c r="U23" s="2">
        <f>$U$21*A23</f>
        <v>0</v>
      </c>
      <c r="W23" s="2">
        <f>$W$21*A23</f>
        <v>32.880000000000003</v>
      </c>
      <c r="Y23" s="2">
        <f t="shared" ref="Y23:Y26" si="29">$Y$21*A23</f>
        <v>6.8100000000000005</v>
      </c>
      <c r="AA23" s="2">
        <f>$AA$21*A23</f>
        <v>51.239999999999995</v>
      </c>
      <c r="AC23" s="2">
        <f>$AC$21*A23</f>
        <v>3.3000000000000003</v>
      </c>
      <c r="AE23" s="2">
        <v>6</v>
      </c>
      <c r="AG23" s="2">
        <f t="shared" si="22"/>
        <v>392.16</v>
      </c>
      <c r="AI23" s="2">
        <f t="shared" si="23"/>
        <v>784.32</v>
      </c>
      <c r="AJ23"/>
      <c r="AK23"/>
      <c r="AM23" s="2"/>
      <c r="AN23" s="2"/>
    </row>
    <row r="24" spans="1:40" x14ac:dyDescent="0.25">
      <c r="A24" s="12">
        <v>4</v>
      </c>
      <c r="B24"/>
      <c r="C24" s="2">
        <f>$C$21*A24</f>
        <v>102.48</v>
      </c>
      <c r="E24" s="2">
        <f t="shared" si="24"/>
        <v>159.19999999999999</v>
      </c>
      <c r="G24" s="2">
        <f>$G$21*A24</f>
        <v>15.32</v>
      </c>
      <c r="I24" s="2">
        <f>$I$21*A24</f>
        <v>21.44</v>
      </c>
      <c r="K24" s="2">
        <f t="shared" si="25"/>
        <v>17.36</v>
      </c>
      <c r="M24" s="2">
        <f t="shared" si="26"/>
        <v>20.64</v>
      </c>
      <c r="O24" s="2">
        <f>$O$21*A24</f>
        <v>4.08</v>
      </c>
      <c r="Q24" s="2">
        <f t="shared" si="27"/>
        <v>45.36</v>
      </c>
      <c r="S24" s="2">
        <f t="shared" si="28"/>
        <v>3.36</v>
      </c>
      <c r="U24" s="2">
        <f>$U$21*A24</f>
        <v>0</v>
      </c>
      <c r="W24" s="2">
        <f>$W$21*A24</f>
        <v>43.84</v>
      </c>
      <c r="Y24" s="2">
        <f t="shared" si="29"/>
        <v>9.08</v>
      </c>
      <c r="AA24" s="2">
        <f>$AA$21*A24</f>
        <v>68.319999999999993</v>
      </c>
      <c r="AC24" s="2">
        <f>$AC$21*A24</f>
        <v>4.4000000000000004</v>
      </c>
      <c r="AE24" s="2">
        <v>6</v>
      </c>
      <c r="AG24" s="2">
        <f t="shared" si="22"/>
        <v>520.88</v>
      </c>
      <c r="AI24" s="2">
        <f t="shared" si="23"/>
        <v>1041.76</v>
      </c>
      <c r="AJ24"/>
      <c r="AK24"/>
    </row>
    <row r="25" spans="1:40" x14ac:dyDescent="0.25">
      <c r="A25" s="12">
        <v>5</v>
      </c>
      <c r="B25"/>
      <c r="C25" s="15">
        <f>$C$21*A25</f>
        <v>128.1</v>
      </c>
      <c r="E25" s="2">
        <f t="shared" si="24"/>
        <v>199</v>
      </c>
      <c r="G25" s="2">
        <f>$G$21*A25</f>
        <v>19.149999999999999</v>
      </c>
      <c r="I25" s="2">
        <f>$I$21*A25</f>
        <v>26.8</v>
      </c>
      <c r="K25" s="2">
        <f t="shared" si="25"/>
        <v>21.7</v>
      </c>
      <c r="M25" s="2">
        <f t="shared" si="26"/>
        <v>25.8</v>
      </c>
      <c r="O25" s="2">
        <f>$O$21*A25</f>
        <v>5.0999999999999996</v>
      </c>
      <c r="Q25" s="2">
        <f t="shared" si="27"/>
        <v>56.7</v>
      </c>
      <c r="S25" s="2">
        <f t="shared" si="28"/>
        <v>4.2</v>
      </c>
      <c r="U25" s="2">
        <f>$U$21*A25</f>
        <v>0</v>
      </c>
      <c r="W25" s="2">
        <f>$W$21*A25</f>
        <v>54.800000000000004</v>
      </c>
      <c r="Y25" s="2">
        <f t="shared" si="29"/>
        <v>11.35</v>
      </c>
      <c r="AA25" s="2">
        <f>$AA$21*A25</f>
        <v>85.399999999999991</v>
      </c>
      <c r="AC25" s="15">
        <f>$AC$21*A25</f>
        <v>5.5</v>
      </c>
      <c r="AE25" s="2">
        <v>6</v>
      </c>
      <c r="AG25" s="2">
        <f t="shared" si="22"/>
        <v>649.6</v>
      </c>
      <c r="AI25" s="2">
        <f t="shared" si="23"/>
        <v>1299.2</v>
      </c>
      <c r="AJ25"/>
      <c r="AK25"/>
    </row>
    <row r="26" spans="1:40" x14ac:dyDescent="0.25">
      <c r="A26" s="12">
        <v>6</v>
      </c>
      <c r="B26"/>
      <c r="C26" s="2">
        <f t="shared" ref="C26:C32" si="30">$C$25</f>
        <v>128.1</v>
      </c>
      <c r="E26" s="15">
        <f t="shared" si="24"/>
        <v>238.79999999999998</v>
      </c>
      <c r="G26" s="15">
        <f>$G$21*A26</f>
        <v>22.98</v>
      </c>
      <c r="I26" s="15">
        <f>$I$21*A26</f>
        <v>32.160000000000004</v>
      </c>
      <c r="K26" s="15">
        <f t="shared" si="25"/>
        <v>26.04</v>
      </c>
      <c r="M26" s="15">
        <f t="shared" si="26"/>
        <v>30.96</v>
      </c>
      <c r="O26" s="15">
        <f>$O$21*A26</f>
        <v>6.12</v>
      </c>
      <c r="Q26" s="15">
        <f t="shared" si="27"/>
        <v>68.039999999999992</v>
      </c>
      <c r="S26" s="15">
        <f>$S$21*A26</f>
        <v>5.04</v>
      </c>
      <c r="U26" s="15">
        <f>$U$21*A26</f>
        <v>0</v>
      </c>
      <c r="W26" s="15">
        <f>$W$21*A26</f>
        <v>65.760000000000005</v>
      </c>
      <c r="Y26" s="15">
        <f t="shared" si="29"/>
        <v>13.620000000000001</v>
      </c>
      <c r="AA26" s="15">
        <f>$AA$21*A26</f>
        <v>102.47999999999999</v>
      </c>
      <c r="AC26" s="2">
        <f t="shared" ref="AC26:AC32" si="31">$AC$25</f>
        <v>5.5</v>
      </c>
      <c r="AE26" s="2">
        <v>6</v>
      </c>
      <c r="AG26" s="2">
        <f t="shared" si="22"/>
        <v>751.6</v>
      </c>
      <c r="AI26" s="2">
        <f t="shared" si="23"/>
        <v>1503.2</v>
      </c>
      <c r="AJ26"/>
      <c r="AK26"/>
    </row>
    <row r="27" spans="1:40" x14ac:dyDescent="0.25">
      <c r="A27" s="12">
        <v>7</v>
      </c>
      <c r="B27"/>
      <c r="C27" s="2">
        <f t="shared" si="30"/>
        <v>128.1</v>
      </c>
      <c r="E27" s="2">
        <f>$E$26</f>
        <v>238.79999999999998</v>
      </c>
      <c r="G27" s="2">
        <f t="shared" ref="G27:G32" si="32">$G$26</f>
        <v>22.98</v>
      </c>
      <c r="I27" s="2">
        <f t="shared" ref="I27:I32" si="33">$I$26</f>
        <v>32.160000000000004</v>
      </c>
      <c r="K27" s="2">
        <f>$K$26</f>
        <v>26.04</v>
      </c>
      <c r="M27" s="2">
        <f>$M$26</f>
        <v>30.96</v>
      </c>
      <c r="O27" s="2">
        <f t="shared" ref="O27:O32" si="34">$O$26</f>
        <v>6.12</v>
      </c>
      <c r="Q27" s="2">
        <f>$Q$26</f>
        <v>68.039999999999992</v>
      </c>
      <c r="S27" s="2">
        <f>$S$26</f>
        <v>5.04</v>
      </c>
      <c r="U27" s="2">
        <f>$U$26</f>
        <v>0</v>
      </c>
      <c r="W27" s="2">
        <f t="shared" ref="W27:W32" si="35">+W26</f>
        <v>65.760000000000005</v>
      </c>
      <c r="Y27" s="2">
        <f>$Y$26</f>
        <v>13.620000000000001</v>
      </c>
      <c r="AA27" s="2">
        <f>AA26</f>
        <v>102.47999999999999</v>
      </c>
      <c r="AC27" s="2">
        <f t="shared" si="31"/>
        <v>5.5</v>
      </c>
      <c r="AE27" s="2">
        <v>6</v>
      </c>
      <c r="AG27" s="2">
        <f t="shared" si="22"/>
        <v>751.6</v>
      </c>
      <c r="AI27" s="2">
        <f t="shared" si="23"/>
        <v>1503.2</v>
      </c>
    </row>
    <row r="28" spans="1:40" x14ac:dyDescent="0.25">
      <c r="A28" s="12">
        <v>8</v>
      </c>
      <c r="B28"/>
      <c r="C28" s="2">
        <f t="shared" si="30"/>
        <v>128.1</v>
      </c>
      <c r="E28" s="2">
        <f t="shared" ref="E28:E32" si="36">$E$26</f>
        <v>238.79999999999998</v>
      </c>
      <c r="G28" s="2">
        <f t="shared" si="32"/>
        <v>22.98</v>
      </c>
      <c r="I28" s="2">
        <f t="shared" si="33"/>
        <v>32.160000000000004</v>
      </c>
      <c r="K28" s="2">
        <f t="shared" ref="K28:K32" si="37">$K$11</f>
        <v>26.04</v>
      </c>
      <c r="M28" s="2">
        <f t="shared" ref="M28:M32" si="38">$M$26</f>
        <v>30.96</v>
      </c>
      <c r="O28" s="2">
        <f t="shared" si="34"/>
        <v>6.12</v>
      </c>
      <c r="Q28" s="2">
        <f t="shared" ref="Q28:Q32" si="39">$Q$26</f>
        <v>68.039999999999992</v>
      </c>
      <c r="S28" s="2">
        <f t="shared" ref="S28:S32" si="40">$S$26</f>
        <v>5.04</v>
      </c>
      <c r="U28" s="2">
        <f t="shared" ref="U28:U32" si="41">$U$26</f>
        <v>0</v>
      </c>
      <c r="W28" s="2">
        <f t="shared" si="35"/>
        <v>65.760000000000005</v>
      </c>
      <c r="Y28" s="2">
        <f t="shared" ref="Y28:Y32" si="42">$Y$26</f>
        <v>13.620000000000001</v>
      </c>
      <c r="AA28" s="2">
        <f>AA27</f>
        <v>102.47999999999999</v>
      </c>
      <c r="AC28" s="2">
        <f t="shared" si="31"/>
        <v>5.5</v>
      </c>
      <c r="AE28" s="2">
        <v>6</v>
      </c>
      <c r="AG28" s="2">
        <f t="shared" si="22"/>
        <v>751.6</v>
      </c>
      <c r="AI28" s="2">
        <f t="shared" si="23"/>
        <v>1503.2</v>
      </c>
    </row>
    <row r="29" spans="1:40" x14ac:dyDescent="0.25">
      <c r="A29" s="12">
        <v>9</v>
      </c>
      <c r="B29"/>
      <c r="C29" s="2">
        <f t="shared" si="30"/>
        <v>128.1</v>
      </c>
      <c r="E29" s="2">
        <f t="shared" si="36"/>
        <v>238.79999999999998</v>
      </c>
      <c r="G29" s="2">
        <f t="shared" si="32"/>
        <v>22.98</v>
      </c>
      <c r="I29" s="2">
        <f t="shared" si="33"/>
        <v>32.160000000000004</v>
      </c>
      <c r="K29" s="2">
        <f t="shared" si="37"/>
        <v>26.04</v>
      </c>
      <c r="M29" s="2">
        <f t="shared" si="38"/>
        <v>30.96</v>
      </c>
      <c r="O29" s="2">
        <f t="shared" si="34"/>
        <v>6.12</v>
      </c>
      <c r="Q29" s="2">
        <f t="shared" si="39"/>
        <v>68.039999999999992</v>
      </c>
      <c r="S29" s="2">
        <f t="shared" si="40"/>
        <v>5.04</v>
      </c>
      <c r="U29" s="2">
        <f t="shared" si="41"/>
        <v>0</v>
      </c>
      <c r="W29" s="2">
        <f t="shared" si="35"/>
        <v>65.760000000000005</v>
      </c>
      <c r="Y29" s="2">
        <f t="shared" si="42"/>
        <v>13.620000000000001</v>
      </c>
      <c r="AA29" s="2">
        <f t="shared" ref="AA29:AA32" si="43">AA28</f>
        <v>102.47999999999999</v>
      </c>
      <c r="AC29" s="2">
        <f t="shared" si="31"/>
        <v>5.5</v>
      </c>
      <c r="AE29" s="2">
        <v>6</v>
      </c>
      <c r="AG29" s="2">
        <f t="shared" si="22"/>
        <v>751.6</v>
      </c>
      <c r="AI29" s="2">
        <f t="shared" si="23"/>
        <v>1503.2</v>
      </c>
    </row>
    <row r="30" spans="1:40" x14ac:dyDescent="0.25">
      <c r="A30" s="12">
        <v>10</v>
      </c>
      <c r="B30"/>
      <c r="C30" s="2">
        <f t="shared" si="30"/>
        <v>128.1</v>
      </c>
      <c r="E30" s="2">
        <f t="shared" si="36"/>
        <v>238.79999999999998</v>
      </c>
      <c r="G30" s="2">
        <f t="shared" si="32"/>
        <v>22.98</v>
      </c>
      <c r="I30" s="2">
        <f t="shared" si="33"/>
        <v>32.160000000000004</v>
      </c>
      <c r="K30" s="2">
        <f t="shared" si="37"/>
        <v>26.04</v>
      </c>
      <c r="M30" s="2">
        <f t="shared" si="38"/>
        <v>30.96</v>
      </c>
      <c r="O30" s="2">
        <f t="shared" si="34"/>
        <v>6.12</v>
      </c>
      <c r="Q30" s="2">
        <f t="shared" si="39"/>
        <v>68.039999999999992</v>
      </c>
      <c r="S30" s="2">
        <f t="shared" si="40"/>
        <v>5.04</v>
      </c>
      <c r="U30" s="2">
        <f t="shared" si="41"/>
        <v>0</v>
      </c>
      <c r="W30" s="2">
        <f t="shared" si="35"/>
        <v>65.760000000000005</v>
      </c>
      <c r="Y30" s="2">
        <f t="shared" si="42"/>
        <v>13.620000000000001</v>
      </c>
      <c r="AA30" s="2">
        <f t="shared" si="43"/>
        <v>102.47999999999999</v>
      </c>
      <c r="AC30" s="2">
        <f t="shared" si="31"/>
        <v>5.5</v>
      </c>
      <c r="AE30" s="2">
        <v>6</v>
      </c>
      <c r="AG30" s="2">
        <f t="shared" si="22"/>
        <v>751.6</v>
      </c>
      <c r="AI30" s="2">
        <f t="shared" si="23"/>
        <v>1503.2</v>
      </c>
    </row>
    <row r="31" spans="1:40" x14ac:dyDescent="0.25">
      <c r="A31" s="12">
        <v>11</v>
      </c>
      <c r="B31"/>
      <c r="C31" s="2">
        <f t="shared" si="30"/>
        <v>128.1</v>
      </c>
      <c r="E31" s="2">
        <f t="shared" si="36"/>
        <v>238.79999999999998</v>
      </c>
      <c r="G31" s="2">
        <f t="shared" si="32"/>
        <v>22.98</v>
      </c>
      <c r="I31" s="2">
        <f t="shared" si="33"/>
        <v>32.160000000000004</v>
      </c>
      <c r="K31" s="2">
        <f t="shared" si="37"/>
        <v>26.04</v>
      </c>
      <c r="M31" s="2">
        <f t="shared" si="38"/>
        <v>30.96</v>
      </c>
      <c r="O31" s="2">
        <f t="shared" si="34"/>
        <v>6.12</v>
      </c>
      <c r="Q31" s="2">
        <f t="shared" si="39"/>
        <v>68.039999999999992</v>
      </c>
      <c r="S31" s="2">
        <f t="shared" si="40"/>
        <v>5.04</v>
      </c>
      <c r="U31" s="2">
        <f t="shared" si="41"/>
        <v>0</v>
      </c>
      <c r="W31" s="2">
        <f t="shared" si="35"/>
        <v>65.760000000000005</v>
      </c>
      <c r="Y31" s="2">
        <f t="shared" si="42"/>
        <v>13.620000000000001</v>
      </c>
      <c r="AA31" s="2">
        <f t="shared" si="43"/>
        <v>102.47999999999999</v>
      </c>
      <c r="AC31" s="2">
        <f t="shared" si="31"/>
        <v>5.5</v>
      </c>
      <c r="AE31" s="2">
        <v>6</v>
      </c>
      <c r="AG31" s="2">
        <f t="shared" si="22"/>
        <v>751.6</v>
      </c>
      <c r="AI31" s="2">
        <f t="shared" si="23"/>
        <v>1503.2</v>
      </c>
    </row>
    <row r="32" spans="1:40" x14ac:dyDescent="0.25">
      <c r="A32" s="12">
        <v>12</v>
      </c>
      <c r="B32"/>
      <c r="C32" s="2">
        <f t="shared" si="30"/>
        <v>128.1</v>
      </c>
      <c r="E32" s="2">
        <f t="shared" si="36"/>
        <v>238.79999999999998</v>
      </c>
      <c r="G32" s="2">
        <f t="shared" si="32"/>
        <v>22.98</v>
      </c>
      <c r="I32" s="2">
        <f t="shared" si="33"/>
        <v>32.160000000000004</v>
      </c>
      <c r="K32" s="2">
        <f t="shared" si="37"/>
        <v>26.04</v>
      </c>
      <c r="M32" s="2">
        <f t="shared" si="38"/>
        <v>30.96</v>
      </c>
      <c r="O32" s="2">
        <f t="shared" si="34"/>
        <v>6.12</v>
      </c>
      <c r="Q32" s="2">
        <f t="shared" si="39"/>
        <v>68.039999999999992</v>
      </c>
      <c r="S32" s="2">
        <f t="shared" si="40"/>
        <v>5.04</v>
      </c>
      <c r="U32" s="2">
        <f t="shared" si="41"/>
        <v>0</v>
      </c>
      <c r="W32" s="2">
        <f t="shared" si="35"/>
        <v>65.760000000000005</v>
      </c>
      <c r="Y32" s="2">
        <f t="shared" si="42"/>
        <v>13.620000000000001</v>
      </c>
      <c r="AA32" s="2">
        <f t="shared" si="43"/>
        <v>102.47999999999999</v>
      </c>
      <c r="AC32" s="2">
        <f t="shared" si="31"/>
        <v>5.5</v>
      </c>
      <c r="AE32" s="2">
        <v>6</v>
      </c>
      <c r="AG32" s="2">
        <f t="shared" si="22"/>
        <v>751.6</v>
      </c>
      <c r="AI32" s="2">
        <f t="shared" si="23"/>
        <v>1503.2</v>
      </c>
      <c r="AJ32"/>
      <c r="AK32"/>
    </row>
    <row r="33" spans="1:37" x14ac:dyDescent="0.25">
      <c r="A33" s="12"/>
      <c r="D33" s="2"/>
      <c r="AA33" s="2"/>
    </row>
    <row r="34" spans="1:37" x14ac:dyDescent="0.25">
      <c r="A34" s="4" t="s">
        <v>23</v>
      </c>
      <c r="AJ34"/>
    </row>
    <row r="35" spans="1:37" x14ac:dyDescent="0.25">
      <c r="A35" s="4"/>
      <c r="C35" s="5"/>
      <c r="AA35" s="2"/>
      <c r="AJ35"/>
    </row>
    <row r="36" spans="1:37" x14ac:dyDescent="0.25">
      <c r="A36" s="7" t="s">
        <v>3</v>
      </c>
      <c r="B36" s="19"/>
      <c r="C36" s="8" t="s">
        <v>19</v>
      </c>
      <c r="AA36" s="2"/>
      <c r="AJ36"/>
    </row>
    <row r="37" spans="1:37" x14ac:dyDescent="0.25">
      <c r="A37" s="12">
        <v>1</v>
      </c>
      <c r="C37" s="2">
        <f>AG6</f>
        <v>5.42</v>
      </c>
      <c r="AA37" s="2"/>
      <c r="AJ37"/>
      <c r="AK37"/>
    </row>
    <row r="38" spans="1:37" x14ac:dyDescent="0.25">
      <c r="A38" s="12">
        <v>2</v>
      </c>
      <c r="C38" s="2">
        <f t="shared" ref="C38:C48" si="44">$C$37*A38</f>
        <v>10.84</v>
      </c>
      <c r="AA38" s="2"/>
      <c r="AJ38"/>
      <c r="AK38"/>
    </row>
    <row r="39" spans="1:37" x14ac:dyDescent="0.25">
      <c r="A39" s="12">
        <v>3</v>
      </c>
      <c r="C39" s="2">
        <f t="shared" si="44"/>
        <v>16.259999999999998</v>
      </c>
      <c r="AJ39"/>
      <c r="AK39"/>
    </row>
    <row r="40" spans="1:37" x14ac:dyDescent="0.25">
      <c r="A40" s="12">
        <v>4</v>
      </c>
      <c r="C40" s="2">
        <f t="shared" si="44"/>
        <v>21.68</v>
      </c>
      <c r="AJ40"/>
      <c r="AK40"/>
    </row>
    <row r="41" spans="1:37" x14ac:dyDescent="0.25">
      <c r="A41" s="12">
        <v>5</v>
      </c>
      <c r="C41" s="2">
        <f t="shared" si="44"/>
        <v>27.1</v>
      </c>
      <c r="AJ41"/>
      <c r="AK41"/>
    </row>
    <row r="42" spans="1:37" x14ac:dyDescent="0.25">
      <c r="A42" s="12">
        <v>6</v>
      </c>
      <c r="C42" s="2">
        <f t="shared" si="44"/>
        <v>32.519999999999996</v>
      </c>
      <c r="AJ42"/>
      <c r="AK42"/>
    </row>
    <row r="43" spans="1:37" x14ac:dyDescent="0.25">
      <c r="A43" s="12">
        <v>7</v>
      </c>
      <c r="C43" s="2">
        <f t="shared" si="44"/>
        <v>37.94</v>
      </c>
      <c r="AJ43"/>
      <c r="AK43"/>
    </row>
    <row r="44" spans="1:37" x14ac:dyDescent="0.25">
      <c r="A44" s="12">
        <v>8</v>
      </c>
      <c r="C44" s="2">
        <f t="shared" si="44"/>
        <v>43.36</v>
      </c>
      <c r="AJ44"/>
      <c r="AK44"/>
    </row>
    <row r="45" spans="1:37" x14ac:dyDescent="0.25">
      <c r="A45" s="12">
        <v>9</v>
      </c>
      <c r="C45" s="2">
        <f t="shared" si="44"/>
        <v>48.78</v>
      </c>
      <c r="AJ45"/>
      <c r="AK45"/>
    </row>
    <row r="46" spans="1:37" x14ac:dyDescent="0.25">
      <c r="A46" s="12">
        <v>10</v>
      </c>
      <c r="C46" s="2">
        <f t="shared" si="44"/>
        <v>54.2</v>
      </c>
      <c r="AJ46"/>
      <c r="AK46"/>
    </row>
    <row r="47" spans="1:37" x14ac:dyDescent="0.25">
      <c r="A47" s="12">
        <v>11</v>
      </c>
      <c r="C47" s="2">
        <f t="shared" si="44"/>
        <v>59.62</v>
      </c>
      <c r="AJ47"/>
      <c r="AK47"/>
    </row>
    <row r="48" spans="1:37" x14ac:dyDescent="0.25">
      <c r="A48" s="12">
        <v>12</v>
      </c>
      <c r="C48" s="2">
        <f t="shared" si="44"/>
        <v>65.039999999999992</v>
      </c>
      <c r="AJ48"/>
      <c r="AK48"/>
    </row>
  </sheetData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D620F-CCFB-44A4-AE00-17B5181FE3CC}">
  <dimension ref="A1:AG53"/>
  <sheetViews>
    <sheetView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C37" sqref="C37"/>
    </sheetView>
  </sheetViews>
  <sheetFormatPr defaultRowHeight="15" x14ac:dyDescent="0.25"/>
  <cols>
    <col min="1" max="1" width="11" customWidth="1"/>
    <col min="2" max="2" width="2" customWidth="1"/>
    <col min="3" max="3" width="12.42578125" bestFit="1" customWidth="1"/>
    <col min="4" max="4" width="2" customWidth="1"/>
    <col min="5" max="5" width="12.42578125" bestFit="1" customWidth="1"/>
    <col min="6" max="6" width="2.85546875" customWidth="1"/>
    <col min="7" max="7" width="12.42578125" customWidth="1"/>
    <col min="8" max="8" width="3.28515625" customWidth="1"/>
    <col min="9" max="9" width="12.42578125" customWidth="1"/>
    <col min="10" max="10" width="2" customWidth="1"/>
    <col min="11" max="11" width="12.42578125" bestFit="1" customWidth="1"/>
    <col min="12" max="12" width="2" customWidth="1"/>
    <col min="13" max="13" width="12.42578125" bestFit="1" customWidth="1"/>
    <col min="14" max="14" width="2.5703125" customWidth="1"/>
    <col min="15" max="15" width="12.42578125" customWidth="1"/>
    <col min="16" max="16" width="2.85546875" customWidth="1"/>
    <col min="17" max="17" width="12.42578125" customWidth="1"/>
    <col min="18" max="18" width="2.42578125" customWidth="1"/>
    <col min="19" max="19" width="12.42578125" customWidth="1"/>
    <col min="20" max="20" width="2.42578125" customWidth="1"/>
    <col min="21" max="21" width="12.42578125" customWidth="1"/>
    <col min="22" max="22" width="2" customWidth="1"/>
    <col min="23" max="23" width="12.42578125" bestFit="1" customWidth="1"/>
    <col min="24" max="24" width="2" customWidth="1"/>
    <col min="25" max="25" width="12.42578125" bestFit="1" customWidth="1"/>
    <col min="26" max="26" width="2" customWidth="1"/>
    <col min="27" max="27" width="12.42578125" bestFit="1" customWidth="1"/>
    <col min="28" max="28" width="2" customWidth="1"/>
    <col min="29" max="29" width="12.42578125" bestFit="1" customWidth="1"/>
    <col min="30" max="30" width="2" customWidth="1"/>
    <col min="33" max="33" width="9.5703125" bestFit="1" customWidth="1"/>
    <col min="36" max="36" width="10.42578125" bestFit="1" customWidth="1"/>
    <col min="39" max="39" width="11.85546875" bestFit="1" customWidth="1"/>
  </cols>
  <sheetData>
    <row r="1" spans="1:33" x14ac:dyDescent="0.25">
      <c r="A1" s="3" t="s">
        <v>0</v>
      </c>
    </row>
    <row r="2" spans="1:33" x14ac:dyDescent="0.25">
      <c r="A2" s="3" t="s">
        <v>24</v>
      </c>
      <c r="E2" s="20"/>
      <c r="F2" s="20"/>
      <c r="G2" s="20"/>
      <c r="H2" s="20"/>
      <c r="I2" s="20"/>
    </row>
    <row r="4" spans="1:33" x14ac:dyDescent="0.25">
      <c r="A4" s="3" t="s">
        <v>2</v>
      </c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C4" s="5"/>
    </row>
    <row r="5" spans="1:33" x14ac:dyDescent="0.25">
      <c r="A5" s="21" t="s">
        <v>3</v>
      </c>
      <c r="B5" s="10"/>
      <c r="C5" s="9" t="s">
        <v>4</v>
      </c>
      <c r="D5" s="9"/>
      <c r="E5" s="9" t="s">
        <v>5</v>
      </c>
      <c r="F5" s="9"/>
      <c r="G5" s="9" t="s">
        <v>6</v>
      </c>
      <c r="H5" s="9"/>
      <c r="I5" s="9" t="s">
        <v>7</v>
      </c>
      <c r="J5" s="9"/>
      <c r="K5" s="9" t="s">
        <v>8</v>
      </c>
      <c r="L5" s="9"/>
      <c r="M5" s="9" t="s">
        <v>9</v>
      </c>
      <c r="N5" s="9"/>
      <c r="O5" s="9" t="s">
        <v>10</v>
      </c>
      <c r="P5" s="9"/>
      <c r="Q5" s="9" t="s">
        <v>11</v>
      </c>
      <c r="R5" s="9"/>
      <c r="S5" s="9" t="s">
        <v>12</v>
      </c>
      <c r="T5" s="9"/>
      <c r="U5" s="9" t="s">
        <v>13</v>
      </c>
      <c r="V5" s="8"/>
      <c r="W5" s="8" t="s">
        <v>15</v>
      </c>
      <c r="X5" s="8"/>
      <c r="Y5" s="8" t="s">
        <v>16</v>
      </c>
      <c r="Z5" s="8"/>
      <c r="AA5" s="8" t="s">
        <v>17</v>
      </c>
      <c r="AB5" s="9"/>
      <c r="AC5" s="9" t="s">
        <v>19</v>
      </c>
      <c r="AE5" s="8" t="s">
        <v>20</v>
      </c>
    </row>
    <row r="6" spans="1:33" x14ac:dyDescent="0.25">
      <c r="A6" s="22">
        <v>1</v>
      </c>
      <c r="C6" s="23">
        <f>ROUND(25.62*0.16,2)</f>
        <v>4.0999999999999996</v>
      </c>
      <c r="D6" s="23"/>
      <c r="E6" s="23">
        <f>ROUND(39.8*0.16,2)</f>
        <v>6.37</v>
      </c>
      <c r="F6" s="23"/>
      <c r="G6" s="23">
        <f>ROUND(3.83*0.16,2)</f>
        <v>0.61</v>
      </c>
      <c r="H6" s="23"/>
      <c r="I6" s="23">
        <f>ROUND(5.36*0.16,2)</f>
        <v>0.86</v>
      </c>
      <c r="J6" s="23"/>
      <c r="K6" s="23">
        <f>ROUND(4.34*0.16,2)</f>
        <v>0.69</v>
      </c>
      <c r="L6" s="23"/>
      <c r="M6" s="23">
        <f>ROUND(5.16*0.16,2)</f>
        <v>0.83</v>
      </c>
      <c r="N6" s="23"/>
      <c r="O6" s="23">
        <f>ROUND(1.02*0.16,2)</f>
        <v>0.16</v>
      </c>
      <c r="P6" s="23"/>
      <c r="Q6" s="23">
        <f>ROUND(11.34*0.16,2)</f>
        <v>1.81</v>
      </c>
      <c r="R6" s="23"/>
      <c r="S6" s="23">
        <f>ROUND(0.84*0.16,2)</f>
        <v>0.13</v>
      </c>
      <c r="T6" s="23"/>
      <c r="U6" s="23">
        <v>0</v>
      </c>
      <c r="V6" s="23"/>
      <c r="W6" s="23">
        <f>ROUND(2.27*0.16,2)</f>
        <v>0.36</v>
      </c>
      <c r="X6" s="23"/>
      <c r="Y6" s="23">
        <f>ROUND(17.08*0.16,2)</f>
        <v>2.73</v>
      </c>
      <c r="Z6" s="23"/>
      <c r="AA6" s="23">
        <f>ROUND(1.1*0.16,2)</f>
        <v>0.18</v>
      </c>
      <c r="AB6" s="23"/>
      <c r="AC6" s="23">
        <v>5.42</v>
      </c>
      <c r="AE6" s="2">
        <f t="shared" ref="AE6:AE17" si="0">SUM(C6:AC6)</f>
        <v>24.25</v>
      </c>
      <c r="AF6" s="24"/>
    </row>
    <row r="7" spans="1:33" x14ac:dyDescent="0.25">
      <c r="A7" s="22">
        <v>2</v>
      </c>
      <c r="C7" s="25">
        <f>$C$6*A7</f>
        <v>8.1999999999999993</v>
      </c>
      <c r="D7" s="25"/>
      <c r="E7" s="25">
        <f>$E$6*A7</f>
        <v>12.74</v>
      </c>
      <c r="F7" s="25"/>
      <c r="G7" s="25">
        <f>$G$6*A7</f>
        <v>1.22</v>
      </c>
      <c r="H7" s="25"/>
      <c r="I7" s="25">
        <f>$I$6*A7</f>
        <v>1.72</v>
      </c>
      <c r="J7" s="25"/>
      <c r="K7" s="25">
        <f>$K$6*A7</f>
        <v>1.38</v>
      </c>
      <c r="L7" s="25"/>
      <c r="M7" s="25">
        <f>$M$6*A7</f>
        <v>1.66</v>
      </c>
      <c r="N7" s="25"/>
      <c r="O7" s="25">
        <f>$O$6*A7</f>
        <v>0.32</v>
      </c>
      <c r="P7" s="25"/>
      <c r="Q7" s="25">
        <f>$Q$6*A7</f>
        <v>3.62</v>
      </c>
      <c r="R7" s="25"/>
      <c r="S7" s="25">
        <f>$S$6*A7</f>
        <v>0.26</v>
      </c>
      <c r="T7" s="25"/>
      <c r="U7" s="25">
        <f>$U$6*A7</f>
        <v>0</v>
      </c>
      <c r="V7" s="25"/>
      <c r="W7" s="25">
        <f>$W$6*A7</f>
        <v>0.72</v>
      </c>
      <c r="X7" s="25"/>
      <c r="Y7" s="25">
        <f>$Y$6*A7</f>
        <v>5.46</v>
      </c>
      <c r="Z7" s="25"/>
      <c r="AA7" s="25">
        <f>$AA$6*A7</f>
        <v>0.36</v>
      </c>
      <c r="AB7" s="25"/>
      <c r="AC7" s="25">
        <f>$AC$6*A7</f>
        <v>10.84</v>
      </c>
      <c r="AE7" s="2">
        <f t="shared" si="0"/>
        <v>48.5</v>
      </c>
      <c r="AF7" s="24"/>
    </row>
    <row r="8" spans="1:33" x14ac:dyDescent="0.25">
      <c r="A8" s="22">
        <v>3</v>
      </c>
      <c r="C8" s="25">
        <f t="shared" ref="C8:C10" si="1">$C$6*A8</f>
        <v>12.299999999999999</v>
      </c>
      <c r="D8" s="25"/>
      <c r="E8" s="25">
        <f>$E$6*A8</f>
        <v>19.11</v>
      </c>
      <c r="F8" s="25"/>
      <c r="G8" s="25">
        <f t="shared" ref="G8:G10" si="2">$G$6*A8</f>
        <v>1.83</v>
      </c>
      <c r="H8" s="25"/>
      <c r="I8" s="25">
        <f t="shared" ref="I8:I10" si="3">$I$6*A8</f>
        <v>2.58</v>
      </c>
      <c r="J8" s="25"/>
      <c r="K8" s="25">
        <f>$K$6*A8</f>
        <v>2.0699999999999998</v>
      </c>
      <c r="L8" s="25"/>
      <c r="M8" s="25">
        <f t="shared" ref="M8:M11" si="4">$M$6*A8</f>
        <v>2.4899999999999998</v>
      </c>
      <c r="N8" s="25"/>
      <c r="O8" s="25">
        <f t="shared" ref="O8:O10" si="5">$O$6*A8</f>
        <v>0.48</v>
      </c>
      <c r="P8" s="25"/>
      <c r="Q8" s="25">
        <f t="shared" ref="Q8:Q10" si="6">$Q$6*A8</f>
        <v>5.43</v>
      </c>
      <c r="R8" s="25"/>
      <c r="S8" s="25">
        <f t="shared" ref="S8:S10" si="7">$S$6*A8</f>
        <v>0.39</v>
      </c>
      <c r="T8" s="25"/>
      <c r="U8" s="25">
        <f t="shared" ref="U8:U10" si="8">$U$6*A8</f>
        <v>0</v>
      </c>
      <c r="V8" s="25"/>
      <c r="W8" s="25">
        <f>$W$6*A8</f>
        <v>1.08</v>
      </c>
      <c r="X8" s="25"/>
      <c r="Y8" s="25">
        <f>$Y$6*A8</f>
        <v>8.19</v>
      </c>
      <c r="Z8" s="25"/>
      <c r="AA8" s="25">
        <f>$AA$6*A8</f>
        <v>0.54</v>
      </c>
      <c r="AB8" s="25"/>
      <c r="AC8" s="25">
        <f>$AC$6*A8</f>
        <v>16.259999999999998</v>
      </c>
      <c r="AE8" s="2">
        <f t="shared" si="0"/>
        <v>72.749999999999986</v>
      </c>
      <c r="AF8" s="24"/>
    </row>
    <row r="9" spans="1:33" x14ac:dyDescent="0.25">
      <c r="A9" s="22">
        <v>4</v>
      </c>
      <c r="C9" s="25">
        <f t="shared" si="1"/>
        <v>16.399999999999999</v>
      </c>
      <c r="D9" s="25"/>
      <c r="E9" s="25">
        <f>$E$6*A9</f>
        <v>25.48</v>
      </c>
      <c r="F9" s="25"/>
      <c r="G9" s="25">
        <f t="shared" si="2"/>
        <v>2.44</v>
      </c>
      <c r="H9" s="25"/>
      <c r="I9" s="25">
        <f t="shared" si="3"/>
        <v>3.44</v>
      </c>
      <c r="J9" s="25"/>
      <c r="K9" s="25">
        <f>$K$6*A9</f>
        <v>2.76</v>
      </c>
      <c r="L9" s="25"/>
      <c r="M9" s="25">
        <f t="shared" si="4"/>
        <v>3.32</v>
      </c>
      <c r="N9" s="25"/>
      <c r="O9" s="25">
        <f t="shared" si="5"/>
        <v>0.64</v>
      </c>
      <c r="P9" s="25"/>
      <c r="Q9" s="25">
        <f t="shared" si="6"/>
        <v>7.24</v>
      </c>
      <c r="R9" s="25"/>
      <c r="S9" s="25">
        <f t="shared" si="7"/>
        <v>0.52</v>
      </c>
      <c r="T9" s="25"/>
      <c r="U9" s="25">
        <f t="shared" si="8"/>
        <v>0</v>
      </c>
      <c r="V9" s="25"/>
      <c r="W9" s="25">
        <f>$W$6*A9</f>
        <v>1.44</v>
      </c>
      <c r="X9" s="25"/>
      <c r="Y9" s="25">
        <f>$Y$6*A9</f>
        <v>10.92</v>
      </c>
      <c r="Z9" s="25"/>
      <c r="AA9" s="25">
        <f>$AA$6*A9</f>
        <v>0.72</v>
      </c>
      <c r="AB9" s="25"/>
      <c r="AC9" s="25">
        <f>$AC$6*A9</f>
        <v>21.68</v>
      </c>
      <c r="AE9" s="2">
        <f t="shared" si="0"/>
        <v>97</v>
      </c>
      <c r="AF9" s="24"/>
    </row>
    <row r="10" spans="1:33" x14ac:dyDescent="0.25">
      <c r="A10" s="22">
        <v>5</v>
      </c>
      <c r="C10" s="26">
        <f t="shared" si="1"/>
        <v>20.5</v>
      </c>
      <c r="D10" s="25"/>
      <c r="E10" s="25">
        <f>$E$6*A10</f>
        <v>31.85</v>
      </c>
      <c r="F10" s="25"/>
      <c r="G10" s="25">
        <f t="shared" si="2"/>
        <v>3.05</v>
      </c>
      <c r="H10" s="25"/>
      <c r="I10" s="25">
        <f t="shared" si="3"/>
        <v>4.3</v>
      </c>
      <c r="J10" s="25"/>
      <c r="K10" s="25">
        <f>$K$6*A10</f>
        <v>3.4499999999999997</v>
      </c>
      <c r="L10" s="25"/>
      <c r="M10" s="25">
        <f t="shared" si="4"/>
        <v>4.1499999999999995</v>
      </c>
      <c r="N10" s="25"/>
      <c r="O10" s="25">
        <f t="shared" si="5"/>
        <v>0.8</v>
      </c>
      <c r="P10" s="25"/>
      <c r="Q10" s="25">
        <f t="shared" si="6"/>
        <v>9.0500000000000007</v>
      </c>
      <c r="R10" s="25"/>
      <c r="S10" s="25">
        <f t="shared" si="7"/>
        <v>0.65</v>
      </c>
      <c r="T10" s="25"/>
      <c r="U10" s="25">
        <f t="shared" si="8"/>
        <v>0</v>
      </c>
      <c r="V10" s="25"/>
      <c r="W10" s="25">
        <f>$W$6*A10</f>
        <v>1.7999999999999998</v>
      </c>
      <c r="X10" s="25"/>
      <c r="Y10" s="25">
        <f>$Y$6*A10</f>
        <v>13.65</v>
      </c>
      <c r="Z10" s="25"/>
      <c r="AA10" s="26">
        <f>$AA$6*A10</f>
        <v>0.89999999999999991</v>
      </c>
      <c r="AB10" s="25"/>
      <c r="AC10" s="25">
        <f>$AC$6*A10</f>
        <v>27.1</v>
      </c>
      <c r="AE10" s="2">
        <f t="shared" si="0"/>
        <v>121.25</v>
      </c>
      <c r="AF10" s="24"/>
    </row>
    <row r="11" spans="1:33" x14ac:dyDescent="0.25">
      <c r="A11" s="22">
        <v>6</v>
      </c>
      <c r="C11" s="25">
        <f>C10</f>
        <v>20.5</v>
      </c>
      <c r="D11" s="25"/>
      <c r="E11" s="26">
        <f>$E$6*A11</f>
        <v>38.22</v>
      </c>
      <c r="F11" s="26"/>
      <c r="G11" s="26">
        <f>$G$6*A11</f>
        <v>3.66</v>
      </c>
      <c r="H11" s="26"/>
      <c r="I11" s="26">
        <f>$I$6*A11</f>
        <v>5.16</v>
      </c>
      <c r="J11" s="26"/>
      <c r="K11" s="26">
        <f>$K$6*A11</f>
        <v>4.1399999999999997</v>
      </c>
      <c r="L11" s="26"/>
      <c r="M11" s="26">
        <f t="shared" si="4"/>
        <v>4.9799999999999995</v>
      </c>
      <c r="N11" s="26"/>
      <c r="O11" s="26">
        <f>$O$6*A11</f>
        <v>0.96</v>
      </c>
      <c r="P11" s="26"/>
      <c r="Q11" s="26">
        <f>$Q$6*A11</f>
        <v>10.86</v>
      </c>
      <c r="R11" s="26"/>
      <c r="S11" s="26">
        <f>$S$6*A11</f>
        <v>0.78</v>
      </c>
      <c r="T11" s="26"/>
      <c r="U11" s="26">
        <f>$U$6*A11</f>
        <v>0</v>
      </c>
      <c r="V11" s="26"/>
      <c r="W11" s="26">
        <f>$W$6*A11</f>
        <v>2.16</v>
      </c>
      <c r="X11" s="26"/>
      <c r="Y11" s="26">
        <f>$Y$6*A11</f>
        <v>16.38</v>
      </c>
      <c r="Z11" s="26"/>
      <c r="AA11" s="25">
        <f>AA10</f>
        <v>0.89999999999999991</v>
      </c>
      <c r="AB11" s="26"/>
      <c r="AC11" s="26">
        <f>$AC$6*A11</f>
        <v>32.519999999999996</v>
      </c>
      <c r="AE11" s="2">
        <f t="shared" si="0"/>
        <v>141.21999999999997</v>
      </c>
      <c r="AF11" s="24"/>
    </row>
    <row r="12" spans="1:33" x14ac:dyDescent="0.25">
      <c r="A12" s="22">
        <v>7</v>
      </c>
      <c r="C12" s="25">
        <f t="shared" ref="C12:C17" si="9">C11</f>
        <v>20.5</v>
      </c>
      <c r="D12" s="25"/>
      <c r="E12" s="25">
        <f t="shared" ref="E12:E17" si="10">$E$11</f>
        <v>38.22</v>
      </c>
      <c r="F12" s="25"/>
      <c r="G12" s="25">
        <f>$G$11</f>
        <v>3.66</v>
      </c>
      <c r="H12" s="25"/>
      <c r="I12" s="25">
        <f>$I$11</f>
        <v>5.16</v>
      </c>
      <c r="J12" s="25"/>
      <c r="K12" s="25">
        <f>$K$11</f>
        <v>4.1399999999999997</v>
      </c>
      <c r="L12" s="25"/>
      <c r="M12" s="27">
        <f>M11</f>
        <v>4.9799999999999995</v>
      </c>
      <c r="N12" s="25"/>
      <c r="O12" s="27">
        <f>O11</f>
        <v>0.96</v>
      </c>
      <c r="P12" s="25"/>
      <c r="Q12" s="27">
        <f>Q11</f>
        <v>10.86</v>
      </c>
      <c r="R12" s="25"/>
      <c r="S12" s="27">
        <f>S11</f>
        <v>0.78</v>
      </c>
      <c r="T12" s="25"/>
      <c r="U12" s="27">
        <f>U11</f>
        <v>0</v>
      </c>
      <c r="V12" s="25"/>
      <c r="W12" s="25">
        <f>W11</f>
        <v>2.16</v>
      </c>
      <c r="X12" s="25"/>
      <c r="Y12" s="27">
        <f>+Y11</f>
        <v>16.38</v>
      </c>
      <c r="Z12" s="25"/>
      <c r="AA12" s="25">
        <f t="shared" ref="AA12:AA17" si="11">AA11</f>
        <v>0.89999999999999991</v>
      </c>
      <c r="AB12" s="25"/>
      <c r="AC12" s="25">
        <f t="shared" ref="AC12:AC17" si="12">$AC$6*$A$11</f>
        <v>32.519999999999996</v>
      </c>
      <c r="AE12" s="2">
        <f t="shared" si="0"/>
        <v>141.21999999999997</v>
      </c>
      <c r="AF12" s="24"/>
    </row>
    <row r="13" spans="1:33" x14ac:dyDescent="0.25">
      <c r="A13" s="22">
        <v>8</v>
      </c>
      <c r="C13" s="25">
        <f t="shared" si="9"/>
        <v>20.5</v>
      </c>
      <c r="D13" s="25"/>
      <c r="E13" s="25">
        <f t="shared" si="10"/>
        <v>38.22</v>
      </c>
      <c r="F13" s="25"/>
      <c r="G13" s="25">
        <f t="shared" ref="G13:G17" si="13">$G$11</f>
        <v>3.66</v>
      </c>
      <c r="H13" s="25"/>
      <c r="I13" s="25">
        <f t="shared" ref="I13:I17" si="14">$I$11</f>
        <v>5.16</v>
      </c>
      <c r="J13" s="25"/>
      <c r="K13" s="25">
        <f t="shared" ref="K13:K17" si="15">$K$11</f>
        <v>4.1399999999999997</v>
      </c>
      <c r="L13" s="25"/>
      <c r="M13" s="25">
        <f>M12</f>
        <v>4.9799999999999995</v>
      </c>
      <c r="N13" s="25"/>
      <c r="O13" s="25">
        <f>O12</f>
        <v>0.96</v>
      </c>
      <c r="P13" s="25"/>
      <c r="Q13" s="25">
        <f>Q12</f>
        <v>10.86</v>
      </c>
      <c r="R13" s="25"/>
      <c r="S13" s="25">
        <f>S12</f>
        <v>0.78</v>
      </c>
      <c r="T13" s="25"/>
      <c r="U13" s="25">
        <f>U12</f>
        <v>0</v>
      </c>
      <c r="V13" s="25"/>
      <c r="W13" s="25">
        <f t="shared" ref="W13:W17" si="16">W12</f>
        <v>2.16</v>
      </c>
      <c r="X13" s="25"/>
      <c r="Y13" s="25">
        <f t="shared" ref="Y13:Y17" si="17">+Y12</f>
        <v>16.38</v>
      </c>
      <c r="Z13" s="25"/>
      <c r="AA13" s="25">
        <f t="shared" si="11"/>
        <v>0.89999999999999991</v>
      </c>
      <c r="AB13" s="25"/>
      <c r="AC13" s="25">
        <f t="shared" si="12"/>
        <v>32.519999999999996</v>
      </c>
      <c r="AE13" s="2">
        <f t="shared" si="0"/>
        <v>141.21999999999997</v>
      </c>
      <c r="AF13" s="24"/>
    </row>
    <row r="14" spans="1:33" x14ac:dyDescent="0.25">
      <c r="A14" s="22">
        <v>9</v>
      </c>
      <c r="C14" s="25">
        <f t="shared" si="9"/>
        <v>20.5</v>
      </c>
      <c r="D14" s="25"/>
      <c r="E14" s="25">
        <f t="shared" si="10"/>
        <v>38.22</v>
      </c>
      <c r="F14" s="25"/>
      <c r="G14" s="25">
        <f t="shared" si="13"/>
        <v>3.66</v>
      </c>
      <c r="H14" s="25"/>
      <c r="I14" s="25">
        <f t="shared" si="14"/>
        <v>5.16</v>
      </c>
      <c r="J14" s="25"/>
      <c r="K14" s="25">
        <f t="shared" si="15"/>
        <v>4.1399999999999997</v>
      </c>
      <c r="L14" s="25"/>
      <c r="M14" s="25">
        <f t="shared" ref="M14:O17" si="18">M13</f>
        <v>4.9799999999999995</v>
      </c>
      <c r="N14" s="25"/>
      <c r="O14" s="25">
        <f t="shared" si="18"/>
        <v>0.96</v>
      </c>
      <c r="P14" s="25"/>
      <c r="Q14" s="25">
        <f t="shared" ref="Q14:Q17" si="19">Q13</f>
        <v>10.86</v>
      </c>
      <c r="R14" s="25"/>
      <c r="S14" s="25">
        <f t="shared" ref="S14:S17" si="20">S13</f>
        <v>0.78</v>
      </c>
      <c r="T14" s="25"/>
      <c r="U14" s="25">
        <f t="shared" ref="U14:U17" si="21">U13</f>
        <v>0</v>
      </c>
      <c r="V14" s="25"/>
      <c r="W14" s="25">
        <f t="shared" si="16"/>
        <v>2.16</v>
      </c>
      <c r="X14" s="25"/>
      <c r="Y14" s="25">
        <f t="shared" si="17"/>
        <v>16.38</v>
      </c>
      <c r="Z14" s="25"/>
      <c r="AA14" s="25">
        <f t="shared" si="11"/>
        <v>0.89999999999999991</v>
      </c>
      <c r="AB14" s="25"/>
      <c r="AC14" s="25">
        <f t="shared" si="12"/>
        <v>32.519999999999996</v>
      </c>
      <c r="AE14" s="2">
        <f t="shared" si="0"/>
        <v>141.21999999999997</v>
      </c>
      <c r="AF14" s="24"/>
    </row>
    <row r="15" spans="1:33" x14ac:dyDescent="0.25">
      <c r="A15" s="22">
        <v>10</v>
      </c>
      <c r="C15" s="25">
        <f t="shared" si="9"/>
        <v>20.5</v>
      </c>
      <c r="D15" s="25"/>
      <c r="E15" s="25">
        <f t="shared" si="10"/>
        <v>38.22</v>
      </c>
      <c r="F15" s="25"/>
      <c r="G15" s="25">
        <f t="shared" si="13"/>
        <v>3.66</v>
      </c>
      <c r="H15" s="25"/>
      <c r="I15" s="25">
        <f t="shared" si="14"/>
        <v>5.16</v>
      </c>
      <c r="J15" s="25"/>
      <c r="K15" s="25">
        <f t="shared" si="15"/>
        <v>4.1399999999999997</v>
      </c>
      <c r="L15" s="25"/>
      <c r="M15" s="25">
        <f t="shared" si="18"/>
        <v>4.9799999999999995</v>
      </c>
      <c r="N15" s="25"/>
      <c r="O15" s="25">
        <f t="shared" si="18"/>
        <v>0.96</v>
      </c>
      <c r="P15" s="25"/>
      <c r="Q15" s="25">
        <f t="shared" si="19"/>
        <v>10.86</v>
      </c>
      <c r="R15" s="25"/>
      <c r="S15" s="25">
        <f t="shared" si="20"/>
        <v>0.78</v>
      </c>
      <c r="T15" s="25"/>
      <c r="U15" s="25">
        <f t="shared" si="21"/>
        <v>0</v>
      </c>
      <c r="V15" s="25"/>
      <c r="W15" s="25">
        <f t="shared" si="16"/>
        <v>2.16</v>
      </c>
      <c r="X15" s="25"/>
      <c r="Y15" s="25">
        <f t="shared" si="17"/>
        <v>16.38</v>
      </c>
      <c r="Z15" s="25"/>
      <c r="AA15" s="25">
        <f t="shared" si="11"/>
        <v>0.89999999999999991</v>
      </c>
      <c r="AB15" s="25"/>
      <c r="AC15" s="25">
        <f t="shared" si="12"/>
        <v>32.519999999999996</v>
      </c>
      <c r="AE15" s="2">
        <f t="shared" si="0"/>
        <v>141.21999999999997</v>
      </c>
      <c r="AF15" s="24"/>
    </row>
    <row r="16" spans="1:33" x14ac:dyDescent="0.25">
      <c r="A16" s="22">
        <v>11</v>
      </c>
      <c r="C16" s="25">
        <f t="shared" si="9"/>
        <v>20.5</v>
      </c>
      <c r="D16" s="25"/>
      <c r="E16" s="25">
        <f t="shared" si="10"/>
        <v>38.22</v>
      </c>
      <c r="F16" s="25"/>
      <c r="G16" s="25">
        <f t="shared" si="13"/>
        <v>3.66</v>
      </c>
      <c r="H16" s="25"/>
      <c r="I16" s="25">
        <f t="shared" si="14"/>
        <v>5.16</v>
      </c>
      <c r="J16" s="25"/>
      <c r="K16" s="25">
        <f t="shared" si="15"/>
        <v>4.1399999999999997</v>
      </c>
      <c r="L16" s="25"/>
      <c r="M16" s="25">
        <f t="shared" si="18"/>
        <v>4.9799999999999995</v>
      </c>
      <c r="N16" s="25"/>
      <c r="O16" s="25">
        <f t="shared" si="18"/>
        <v>0.96</v>
      </c>
      <c r="P16" s="25"/>
      <c r="Q16" s="25">
        <f t="shared" si="19"/>
        <v>10.86</v>
      </c>
      <c r="R16" s="25"/>
      <c r="S16" s="25">
        <f t="shared" si="20"/>
        <v>0.78</v>
      </c>
      <c r="T16" s="25"/>
      <c r="U16" s="25">
        <f t="shared" si="21"/>
        <v>0</v>
      </c>
      <c r="V16" s="25"/>
      <c r="W16" s="25">
        <f t="shared" si="16"/>
        <v>2.16</v>
      </c>
      <c r="X16" s="25"/>
      <c r="Y16" s="25">
        <f t="shared" si="17"/>
        <v>16.38</v>
      </c>
      <c r="Z16" s="25"/>
      <c r="AA16" s="25">
        <f t="shared" si="11"/>
        <v>0.89999999999999991</v>
      </c>
      <c r="AB16" s="25"/>
      <c r="AC16" s="25">
        <f t="shared" si="12"/>
        <v>32.519999999999996</v>
      </c>
      <c r="AE16" s="2">
        <f t="shared" si="0"/>
        <v>141.21999999999997</v>
      </c>
      <c r="AF16" s="24"/>
      <c r="AG16" s="28"/>
    </row>
    <row r="17" spans="1:33" x14ac:dyDescent="0.25">
      <c r="A17" s="22">
        <v>12</v>
      </c>
      <c r="C17" s="25">
        <f t="shared" si="9"/>
        <v>20.5</v>
      </c>
      <c r="D17" s="25"/>
      <c r="E17" s="25">
        <f t="shared" si="10"/>
        <v>38.22</v>
      </c>
      <c r="F17" s="25"/>
      <c r="G17" s="25">
        <f t="shared" si="13"/>
        <v>3.66</v>
      </c>
      <c r="H17" s="25"/>
      <c r="I17" s="25">
        <f t="shared" si="14"/>
        <v>5.16</v>
      </c>
      <c r="J17" s="25"/>
      <c r="K17" s="25">
        <f t="shared" si="15"/>
        <v>4.1399999999999997</v>
      </c>
      <c r="L17" s="25"/>
      <c r="M17" s="25">
        <f t="shared" si="18"/>
        <v>4.9799999999999995</v>
      </c>
      <c r="N17" s="25"/>
      <c r="O17" s="25">
        <f t="shared" si="18"/>
        <v>0.96</v>
      </c>
      <c r="P17" s="25"/>
      <c r="Q17" s="25">
        <f t="shared" si="19"/>
        <v>10.86</v>
      </c>
      <c r="R17" s="25"/>
      <c r="S17" s="25">
        <f t="shared" si="20"/>
        <v>0.78</v>
      </c>
      <c r="T17" s="25"/>
      <c r="U17" s="25">
        <f t="shared" si="21"/>
        <v>0</v>
      </c>
      <c r="V17" s="25"/>
      <c r="W17" s="25">
        <f t="shared" si="16"/>
        <v>2.16</v>
      </c>
      <c r="X17" s="25"/>
      <c r="Y17" s="25">
        <f t="shared" si="17"/>
        <v>16.38</v>
      </c>
      <c r="Z17" s="25"/>
      <c r="AA17" s="25">
        <f t="shared" si="11"/>
        <v>0.89999999999999991</v>
      </c>
      <c r="AB17" s="25"/>
      <c r="AC17" s="25">
        <f t="shared" si="12"/>
        <v>32.519999999999996</v>
      </c>
      <c r="AE17" s="2">
        <f t="shared" si="0"/>
        <v>141.21999999999997</v>
      </c>
      <c r="AF17" s="24"/>
      <c r="AG17" s="28"/>
    </row>
    <row r="18" spans="1:33" x14ac:dyDescent="0.25">
      <c r="A18" s="12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33" x14ac:dyDescent="0.25">
      <c r="A19" s="12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33" x14ac:dyDescent="0.25">
      <c r="A20" s="30" t="s">
        <v>25</v>
      </c>
      <c r="C20" s="5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C20" s="8"/>
      <c r="AG20" s="28"/>
    </row>
    <row r="21" spans="1:33" x14ac:dyDescent="0.25">
      <c r="A21" s="21" t="s">
        <v>3</v>
      </c>
      <c r="B21" s="10"/>
      <c r="C21" s="9" t="s">
        <v>4</v>
      </c>
      <c r="D21" s="9"/>
      <c r="E21" s="9" t="s">
        <v>5</v>
      </c>
      <c r="F21" s="9"/>
      <c r="G21" s="9" t="s">
        <v>6</v>
      </c>
      <c r="H21" s="9"/>
      <c r="I21" s="9" t="s">
        <v>7</v>
      </c>
      <c r="J21" s="9"/>
      <c r="K21" s="9" t="s">
        <v>8</v>
      </c>
      <c r="L21" s="9"/>
      <c r="M21" s="9" t="s">
        <v>9</v>
      </c>
      <c r="N21" s="9"/>
      <c r="O21" s="9" t="s">
        <v>10</v>
      </c>
      <c r="P21" s="9"/>
      <c r="Q21" s="9" t="s">
        <v>11</v>
      </c>
      <c r="R21" s="9"/>
      <c r="S21" s="9" t="s">
        <v>12</v>
      </c>
      <c r="T21" s="9"/>
      <c r="U21" s="9" t="s">
        <v>13</v>
      </c>
      <c r="V21" s="8"/>
      <c r="W21" s="8" t="s">
        <v>15</v>
      </c>
      <c r="X21" s="8"/>
      <c r="Y21" s="8" t="s">
        <v>16</v>
      </c>
      <c r="Z21" s="8"/>
      <c r="AA21" s="8" t="s">
        <v>17</v>
      </c>
      <c r="AB21" s="9"/>
      <c r="AC21" s="8" t="s">
        <v>20</v>
      </c>
      <c r="AG21" s="28"/>
    </row>
    <row r="22" spans="1:33" x14ac:dyDescent="0.25">
      <c r="A22" s="22">
        <v>1</v>
      </c>
      <c r="C22" s="25">
        <f t="shared" ref="C22" si="22">C6</f>
        <v>4.0999999999999996</v>
      </c>
      <c r="D22" s="25"/>
      <c r="E22" s="25">
        <f t="shared" ref="E22:W22" si="23">E6</f>
        <v>6.37</v>
      </c>
      <c r="F22" s="25"/>
      <c r="G22" s="25">
        <f t="shared" ref="G22" si="24">G6</f>
        <v>0.61</v>
      </c>
      <c r="H22" s="25"/>
      <c r="I22" s="25">
        <f t="shared" ref="I22" si="25">I6</f>
        <v>0.86</v>
      </c>
      <c r="J22" s="25"/>
      <c r="K22" s="25">
        <f>K6</f>
        <v>0.69</v>
      </c>
      <c r="L22" s="25"/>
      <c r="M22" s="25">
        <f t="shared" ref="M22:O22" si="26">M6</f>
        <v>0.83</v>
      </c>
      <c r="N22" s="25"/>
      <c r="O22" s="25">
        <f t="shared" si="26"/>
        <v>0.16</v>
      </c>
      <c r="P22" s="25"/>
      <c r="Q22" s="25">
        <f t="shared" ref="Q22" si="27">Q6</f>
        <v>1.81</v>
      </c>
      <c r="R22" s="25"/>
      <c r="S22" s="25">
        <f t="shared" ref="S22" si="28">S6</f>
        <v>0.13</v>
      </c>
      <c r="T22" s="25"/>
      <c r="U22" s="25">
        <f t="shared" ref="U22" si="29">U6</f>
        <v>0</v>
      </c>
      <c r="V22" s="25"/>
      <c r="W22" s="25">
        <f t="shared" si="23"/>
        <v>0.36</v>
      </c>
      <c r="X22" s="25"/>
      <c r="Y22" s="25">
        <f t="shared" ref="Y22:Y27" si="30">Y6</f>
        <v>2.73</v>
      </c>
      <c r="Z22" s="25"/>
      <c r="AA22" s="25">
        <f t="shared" ref="AA22" si="31">AA6</f>
        <v>0.18</v>
      </c>
      <c r="AB22" s="25"/>
      <c r="AC22" s="2">
        <f t="shared" ref="AC22:AC33" si="32">SUM(C22:AA22)</f>
        <v>18.829999999999998</v>
      </c>
    </row>
    <row r="23" spans="1:33" x14ac:dyDescent="0.25">
      <c r="A23" s="22">
        <v>2</v>
      </c>
      <c r="C23" s="25">
        <f>$C$22*A23</f>
        <v>8.1999999999999993</v>
      </c>
      <c r="D23" s="25"/>
      <c r="E23" s="25">
        <f>$E$22*A23</f>
        <v>12.74</v>
      </c>
      <c r="F23" s="25"/>
      <c r="G23" s="25">
        <f>$G$22*A23</f>
        <v>1.22</v>
      </c>
      <c r="H23" s="25"/>
      <c r="I23" s="25">
        <f>$I$22*A23</f>
        <v>1.72</v>
      </c>
      <c r="J23" s="25"/>
      <c r="K23" s="25">
        <f>$K$22*A23</f>
        <v>1.38</v>
      </c>
      <c r="L23" s="25"/>
      <c r="M23" s="25">
        <f>$M$22*A23</f>
        <v>1.66</v>
      </c>
      <c r="N23" s="25"/>
      <c r="O23" s="25">
        <f>$O$22*A23</f>
        <v>0.32</v>
      </c>
      <c r="P23" s="25"/>
      <c r="Q23" s="25">
        <f>$Q$22*A23</f>
        <v>3.62</v>
      </c>
      <c r="R23" s="25"/>
      <c r="S23" s="25">
        <f>$O$22*A23</f>
        <v>0.32</v>
      </c>
      <c r="T23" s="25"/>
      <c r="U23" s="25">
        <f>$U$22*A23</f>
        <v>0</v>
      </c>
      <c r="V23" s="25"/>
      <c r="W23" s="25">
        <f>$W$22*A23</f>
        <v>0.72</v>
      </c>
      <c r="X23" s="25"/>
      <c r="Y23" s="25">
        <f t="shared" si="30"/>
        <v>5.46</v>
      </c>
      <c r="Z23" s="25"/>
      <c r="AA23" s="25">
        <f>$AA$6*A23</f>
        <v>0.36</v>
      </c>
      <c r="AB23" s="25"/>
      <c r="AC23" s="2">
        <f t="shared" si="32"/>
        <v>37.719999999999992</v>
      </c>
      <c r="AG23" s="31"/>
    </row>
    <row r="24" spans="1:33" x14ac:dyDescent="0.25">
      <c r="A24" s="22">
        <v>3</v>
      </c>
      <c r="C24" s="25">
        <f t="shared" ref="C24:C26" si="33">$C$22*A24</f>
        <v>12.299999999999999</v>
      </c>
      <c r="D24" s="25"/>
      <c r="E24" s="25">
        <f t="shared" ref="E24:E27" si="34">$E$22*A24</f>
        <v>19.11</v>
      </c>
      <c r="F24" s="25"/>
      <c r="G24" s="25">
        <f t="shared" ref="G24:G26" si="35">$G$22*A24</f>
        <v>1.83</v>
      </c>
      <c r="H24" s="25"/>
      <c r="I24" s="25">
        <f t="shared" ref="I24:I26" si="36">$I$22*A24</f>
        <v>2.58</v>
      </c>
      <c r="J24" s="25"/>
      <c r="K24" s="25">
        <f>$K$22*A24</f>
        <v>2.0699999999999998</v>
      </c>
      <c r="L24" s="25"/>
      <c r="M24" s="25">
        <f t="shared" ref="M24:M27" si="37">$M$22*A24</f>
        <v>2.4899999999999998</v>
      </c>
      <c r="N24" s="25"/>
      <c r="O24" s="25">
        <f t="shared" ref="O24:O26" si="38">$O$22*A24</f>
        <v>0.48</v>
      </c>
      <c r="P24" s="25"/>
      <c r="Q24" s="25">
        <f t="shared" ref="Q24:Q26" si="39">$Q$22*A24</f>
        <v>5.43</v>
      </c>
      <c r="R24" s="25"/>
      <c r="S24" s="25">
        <f t="shared" ref="S24:S26" si="40">$O$22*A24</f>
        <v>0.48</v>
      </c>
      <c r="T24" s="25"/>
      <c r="U24" s="25">
        <f t="shared" ref="U24:U26" si="41">$U$22*A24</f>
        <v>0</v>
      </c>
      <c r="V24" s="25"/>
      <c r="W24" s="25">
        <f>$W$22*A24</f>
        <v>1.08</v>
      </c>
      <c r="X24" s="25"/>
      <c r="Y24" s="25">
        <f t="shared" si="30"/>
        <v>8.19</v>
      </c>
      <c r="Z24" s="25"/>
      <c r="AA24" s="25">
        <f>$AA$6*A24</f>
        <v>0.54</v>
      </c>
      <c r="AB24" s="25"/>
      <c r="AC24" s="2">
        <f t="shared" si="32"/>
        <v>56.579999999999984</v>
      </c>
    </row>
    <row r="25" spans="1:33" x14ac:dyDescent="0.25">
      <c r="A25" s="22">
        <v>4</v>
      </c>
      <c r="C25" s="25">
        <f t="shared" si="33"/>
        <v>16.399999999999999</v>
      </c>
      <c r="D25" s="25"/>
      <c r="E25" s="25">
        <f t="shared" si="34"/>
        <v>25.48</v>
      </c>
      <c r="F25" s="25"/>
      <c r="G25" s="25">
        <f t="shared" si="35"/>
        <v>2.44</v>
      </c>
      <c r="H25" s="25"/>
      <c r="I25" s="25">
        <f t="shared" si="36"/>
        <v>3.44</v>
      </c>
      <c r="J25" s="25"/>
      <c r="K25" s="25">
        <f>$K$22*A25</f>
        <v>2.76</v>
      </c>
      <c r="L25" s="25"/>
      <c r="M25" s="25">
        <f t="shared" si="37"/>
        <v>3.32</v>
      </c>
      <c r="N25" s="25"/>
      <c r="O25" s="25">
        <f t="shared" si="38"/>
        <v>0.64</v>
      </c>
      <c r="P25" s="25"/>
      <c r="Q25" s="25">
        <f t="shared" si="39"/>
        <v>7.24</v>
      </c>
      <c r="R25" s="25"/>
      <c r="S25" s="25">
        <f t="shared" si="40"/>
        <v>0.64</v>
      </c>
      <c r="T25" s="25"/>
      <c r="U25" s="25">
        <f t="shared" si="41"/>
        <v>0</v>
      </c>
      <c r="V25" s="25"/>
      <c r="W25" s="25">
        <f>$W$22*A25</f>
        <v>1.44</v>
      </c>
      <c r="X25" s="25"/>
      <c r="Y25" s="25">
        <f t="shared" si="30"/>
        <v>10.92</v>
      </c>
      <c r="Z25" s="25"/>
      <c r="AA25" s="25">
        <f>$AA$6*A25</f>
        <v>0.72</v>
      </c>
      <c r="AB25" s="25"/>
      <c r="AC25" s="2">
        <f t="shared" si="32"/>
        <v>75.439999999999984</v>
      </c>
    </row>
    <row r="26" spans="1:33" x14ac:dyDescent="0.25">
      <c r="A26" s="22">
        <v>5</v>
      </c>
      <c r="C26" s="26">
        <f t="shared" si="33"/>
        <v>20.5</v>
      </c>
      <c r="D26" s="25"/>
      <c r="E26" s="25">
        <f t="shared" si="34"/>
        <v>31.85</v>
      </c>
      <c r="F26" s="25"/>
      <c r="G26" s="25">
        <f t="shared" si="35"/>
        <v>3.05</v>
      </c>
      <c r="H26" s="25"/>
      <c r="I26" s="25">
        <f t="shared" si="36"/>
        <v>4.3</v>
      </c>
      <c r="J26" s="25"/>
      <c r="K26" s="25">
        <f>$K$22*A26</f>
        <v>3.4499999999999997</v>
      </c>
      <c r="L26" s="25"/>
      <c r="M26" s="25">
        <f t="shared" si="37"/>
        <v>4.1499999999999995</v>
      </c>
      <c r="N26" s="25"/>
      <c r="O26" s="25">
        <f t="shared" si="38"/>
        <v>0.8</v>
      </c>
      <c r="P26" s="25"/>
      <c r="Q26" s="25">
        <f t="shared" si="39"/>
        <v>9.0500000000000007</v>
      </c>
      <c r="R26" s="25"/>
      <c r="S26" s="25">
        <f t="shared" si="40"/>
        <v>0.8</v>
      </c>
      <c r="T26" s="25"/>
      <c r="U26" s="25">
        <f t="shared" si="41"/>
        <v>0</v>
      </c>
      <c r="V26" s="25"/>
      <c r="W26" s="25">
        <f>$W$22*A26</f>
        <v>1.7999999999999998</v>
      </c>
      <c r="X26" s="25"/>
      <c r="Y26" s="25">
        <f t="shared" si="30"/>
        <v>13.65</v>
      </c>
      <c r="Z26" s="25"/>
      <c r="AA26" s="26">
        <f>$AA$6*A26</f>
        <v>0.89999999999999991</v>
      </c>
      <c r="AB26" s="25"/>
      <c r="AC26" s="2">
        <f t="shared" si="32"/>
        <v>94.3</v>
      </c>
    </row>
    <row r="27" spans="1:33" x14ac:dyDescent="0.25">
      <c r="A27" s="22">
        <v>6</v>
      </c>
      <c r="C27" s="25">
        <f>C26</f>
        <v>20.5</v>
      </c>
      <c r="D27" s="25"/>
      <c r="E27" s="26">
        <f t="shared" si="34"/>
        <v>38.22</v>
      </c>
      <c r="F27" s="26"/>
      <c r="G27" s="26">
        <f>$G$22*A27</f>
        <v>3.66</v>
      </c>
      <c r="H27" s="26"/>
      <c r="I27" s="26">
        <f>$I$22*A27</f>
        <v>5.16</v>
      </c>
      <c r="J27" s="26"/>
      <c r="K27" s="26">
        <f>$K$22*A27</f>
        <v>4.1399999999999997</v>
      </c>
      <c r="L27" s="26"/>
      <c r="M27" s="26">
        <f t="shared" si="37"/>
        <v>4.9799999999999995</v>
      </c>
      <c r="N27" s="26"/>
      <c r="O27" s="26">
        <f>$O$22*A27</f>
        <v>0.96</v>
      </c>
      <c r="P27" s="26"/>
      <c r="Q27" s="26">
        <f>$Q$22*A27</f>
        <v>10.86</v>
      </c>
      <c r="R27" s="26"/>
      <c r="S27" s="26">
        <f>$O$22*A27</f>
        <v>0.96</v>
      </c>
      <c r="T27" s="26"/>
      <c r="U27" s="26">
        <f>$U$22*A27</f>
        <v>0</v>
      </c>
      <c r="V27" s="26"/>
      <c r="W27" s="26">
        <f>$W$22*A27</f>
        <v>2.16</v>
      </c>
      <c r="X27" s="26"/>
      <c r="Y27" s="26">
        <f t="shared" si="30"/>
        <v>16.38</v>
      </c>
      <c r="Z27" s="25"/>
      <c r="AA27" s="25">
        <f>AA26</f>
        <v>0.89999999999999991</v>
      </c>
      <c r="AB27" s="25"/>
      <c r="AC27" s="2">
        <f t="shared" si="32"/>
        <v>108.87999999999998</v>
      </c>
    </row>
    <row r="28" spans="1:33" x14ac:dyDescent="0.25">
      <c r="A28" s="22">
        <v>7</v>
      </c>
      <c r="C28" s="25">
        <f t="shared" ref="C28:C33" si="42">C27</f>
        <v>20.5</v>
      </c>
      <c r="D28" s="25"/>
      <c r="E28" s="25">
        <f>$E$27</f>
        <v>38.22</v>
      </c>
      <c r="F28" s="25"/>
      <c r="G28" s="25">
        <f>$G$27</f>
        <v>3.66</v>
      </c>
      <c r="H28" s="25"/>
      <c r="I28" s="25">
        <f>$I$27</f>
        <v>5.16</v>
      </c>
      <c r="J28" s="25"/>
      <c r="K28" s="25">
        <f>$K$27</f>
        <v>4.1399999999999997</v>
      </c>
      <c r="L28" s="25"/>
      <c r="M28" s="27">
        <f>M27</f>
        <v>4.9799999999999995</v>
      </c>
      <c r="N28" s="25"/>
      <c r="O28" s="27">
        <f>O27</f>
        <v>0.96</v>
      </c>
      <c r="P28" s="25"/>
      <c r="Q28" s="27">
        <f>Q27</f>
        <v>10.86</v>
      </c>
      <c r="R28" s="25"/>
      <c r="S28" s="27">
        <f>S27</f>
        <v>0.96</v>
      </c>
      <c r="T28" s="25"/>
      <c r="U28" s="27">
        <f>U27</f>
        <v>0</v>
      </c>
      <c r="V28" s="25"/>
      <c r="W28" s="25">
        <f>W27</f>
        <v>2.16</v>
      </c>
      <c r="X28" s="25"/>
      <c r="Y28" s="27">
        <f>Y27</f>
        <v>16.38</v>
      </c>
      <c r="Z28" s="25"/>
      <c r="AA28" s="25">
        <f t="shared" ref="AA28:AA33" si="43">AA27</f>
        <v>0.89999999999999991</v>
      </c>
      <c r="AB28" s="25"/>
      <c r="AC28" s="2">
        <f t="shared" si="32"/>
        <v>108.87999999999998</v>
      </c>
    </row>
    <row r="29" spans="1:33" x14ac:dyDescent="0.25">
      <c r="A29" s="22">
        <v>8</v>
      </c>
      <c r="C29" s="25">
        <f t="shared" si="42"/>
        <v>20.5</v>
      </c>
      <c r="D29" s="25"/>
      <c r="E29" s="25">
        <f t="shared" ref="E29:E33" si="44">$E$27</f>
        <v>38.22</v>
      </c>
      <c r="F29" s="25"/>
      <c r="G29" s="25">
        <f t="shared" ref="G29:G33" si="45">$G$27</f>
        <v>3.66</v>
      </c>
      <c r="H29" s="25"/>
      <c r="I29" s="25">
        <f t="shared" ref="I29:I33" si="46">$I$27</f>
        <v>5.16</v>
      </c>
      <c r="J29" s="25"/>
      <c r="K29" s="25">
        <f t="shared" ref="K29:K33" si="47">$K$27</f>
        <v>4.1399999999999997</v>
      </c>
      <c r="L29" s="25"/>
      <c r="M29" s="25">
        <f>M28</f>
        <v>4.9799999999999995</v>
      </c>
      <c r="N29" s="25"/>
      <c r="O29" s="25">
        <f>O28</f>
        <v>0.96</v>
      </c>
      <c r="P29" s="25"/>
      <c r="Q29" s="25">
        <f>Q28</f>
        <v>10.86</v>
      </c>
      <c r="R29" s="25"/>
      <c r="S29" s="25">
        <f>S28</f>
        <v>0.96</v>
      </c>
      <c r="T29" s="25"/>
      <c r="U29" s="25">
        <f>U28</f>
        <v>0</v>
      </c>
      <c r="V29" s="25"/>
      <c r="W29" s="25">
        <f t="shared" ref="W29:W33" si="48">W28</f>
        <v>2.16</v>
      </c>
      <c r="X29" s="25"/>
      <c r="Y29" s="25">
        <f t="shared" ref="Y29:Y33" si="49">Y28</f>
        <v>16.38</v>
      </c>
      <c r="Z29" s="25"/>
      <c r="AA29" s="25">
        <f t="shared" si="43"/>
        <v>0.89999999999999991</v>
      </c>
      <c r="AB29" s="25"/>
      <c r="AC29" s="2">
        <f t="shared" si="32"/>
        <v>108.87999999999998</v>
      </c>
    </row>
    <row r="30" spans="1:33" x14ac:dyDescent="0.25">
      <c r="A30" s="22">
        <v>9</v>
      </c>
      <c r="C30" s="25">
        <f t="shared" si="42"/>
        <v>20.5</v>
      </c>
      <c r="D30" s="25"/>
      <c r="E30" s="25">
        <f t="shared" si="44"/>
        <v>38.22</v>
      </c>
      <c r="F30" s="25"/>
      <c r="G30" s="25">
        <f t="shared" si="45"/>
        <v>3.66</v>
      </c>
      <c r="H30" s="25"/>
      <c r="I30" s="25">
        <f t="shared" si="46"/>
        <v>5.16</v>
      </c>
      <c r="J30" s="25"/>
      <c r="K30" s="25">
        <f t="shared" si="47"/>
        <v>4.1399999999999997</v>
      </c>
      <c r="L30" s="25"/>
      <c r="M30" s="25">
        <f t="shared" ref="M30:O33" si="50">M29</f>
        <v>4.9799999999999995</v>
      </c>
      <c r="N30" s="25"/>
      <c r="O30" s="25">
        <f t="shared" si="50"/>
        <v>0.96</v>
      </c>
      <c r="P30" s="25"/>
      <c r="Q30" s="25">
        <f t="shared" ref="Q30:Q33" si="51">Q29</f>
        <v>10.86</v>
      </c>
      <c r="R30" s="25"/>
      <c r="S30" s="25">
        <f t="shared" ref="S30:S33" si="52">S29</f>
        <v>0.96</v>
      </c>
      <c r="T30" s="25"/>
      <c r="U30" s="25">
        <f t="shared" ref="U30:U33" si="53">U29</f>
        <v>0</v>
      </c>
      <c r="V30" s="25"/>
      <c r="W30" s="25">
        <f t="shared" si="48"/>
        <v>2.16</v>
      </c>
      <c r="X30" s="25"/>
      <c r="Y30" s="25">
        <f t="shared" si="49"/>
        <v>16.38</v>
      </c>
      <c r="Z30" s="25"/>
      <c r="AA30" s="25">
        <f t="shared" si="43"/>
        <v>0.89999999999999991</v>
      </c>
      <c r="AB30" s="25"/>
      <c r="AC30" s="2">
        <f t="shared" si="32"/>
        <v>108.87999999999998</v>
      </c>
    </row>
    <row r="31" spans="1:33" x14ac:dyDescent="0.25">
      <c r="A31" s="22">
        <v>10</v>
      </c>
      <c r="C31" s="25">
        <f t="shared" si="42"/>
        <v>20.5</v>
      </c>
      <c r="D31" s="25"/>
      <c r="E31" s="25">
        <f t="shared" si="44"/>
        <v>38.22</v>
      </c>
      <c r="F31" s="25"/>
      <c r="G31" s="25">
        <f t="shared" si="45"/>
        <v>3.66</v>
      </c>
      <c r="H31" s="25"/>
      <c r="I31" s="25">
        <f t="shared" si="46"/>
        <v>5.16</v>
      </c>
      <c r="J31" s="25"/>
      <c r="K31" s="25">
        <f t="shared" si="47"/>
        <v>4.1399999999999997</v>
      </c>
      <c r="L31" s="25"/>
      <c r="M31" s="25">
        <f t="shared" si="50"/>
        <v>4.9799999999999995</v>
      </c>
      <c r="N31" s="25"/>
      <c r="O31" s="25">
        <f t="shared" si="50"/>
        <v>0.96</v>
      </c>
      <c r="P31" s="25"/>
      <c r="Q31" s="25">
        <f t="shared" si="51"/>
        <v>10.86</v>
      </c>
      <c r="R31" s="25"/>
      <c r="S31" s="25">
        <f t="shared" si="52"/>
        <v>0.96</v>
      </c>
      <c r="T31" s="25"/>
      <c r="U31" s="25">
        <f t="shared" si="53"/>
        <v>0</v>
      </c>
      <c r="V31" s="25"/>
      <c r="W31" s="25">
        <f t="shared" si="48"/>
        <v>2.16</v>
      </c>
      <c r="X31" s="25"/>
      <c r="Y31" s="25">
        <f t="shared" si="49"/>
        <v>16.38</v>
      </c>
      <c r="Z31" s="25"/>
      <c r="AA31" s="25">
        <f t="shared" si="43"/>
        <v>0.89999999999999991</v>
      </c>
      <c r="AB31" s="25"/>
      <c r="AC31" s="2">
        <f t="shared" si="32"/>
        <v>108.87999999999998</v>
      </c>
    </row>
    <row r="32" spans="1:33" x14ac:dyDescent="0.25">
      <c r="A32" s="22">
        <v>11</v>
      </c>
      <c r="C32" s="25">
        <f t="shared" si="42"/>
        <v>20.5</v>
      </c>
      <c r="D32" s="25"/>
      <c r="E32" s="25">
        <f t="shared" si="44"/>
        <v>38.22</v>
      </c>
      <c r="F32" s="25"/>
      <c r="G32" s="25">
        <f t="shared" si="45"/>
        <v>3.66</v>
      </c>
      <c r="H32" s="25"/>
      <c r="I32" s="25">
        <f t="shared" si="46"/>
        <v>5.16</v>
      </c>
      <c r="J32" s="25"/>
      <c r="K32" s="25">
        <f t="shared" si="47"/>
        <v>4.1399999999999997</v>
      </c>
      <c r="L32" s="25"/>
      <c r="M32" s="25">
        <f t="shared" si="50"/>
        <v>4.9799999999999995</v>
      </c>
      <c r="N32" s="25"/>
      <c r="O32" s="25">
        <f t="shared" si="50"/>
        <v>0.96</v>
      </c>
      <c r="P32" s="25"/>
      <c r="Q32" s="25">
        <f t="shared" si="51"/>
        <v>10.86</v>
      </c>
      <c r="R32" s="25"/>
      <c r="S32" s="25">
        <f t="shared" si="52"/>
        <v>0.96</v>
      </c>
      <c r="T32" s="25"/>
      <c r="U32" s="25">
        <f t="shared" si="53"/>
        <v>0</v>
      </c>
      <c r="V32" s="25"/>
      <c r="W32" s="25">
        <f t="shared" si="48"/>
        <v>2.16</v>
      </c>
      <c r="X32" s="25"/>
      <c r="Y32" s="25">
        <f t="shared" si="49"/>
        <v>16.38</v>
      </c>
      <c r="Z32" s="25"/>
      <c r="AA32" s="25">
        <f t="shared" si="43"/>
        <v>0.89999999999999991</v>
      </c>
      <c r="AB32" s="25"/>
      <c r="AC32" s="2">
        <f t="shared" si="32"/>
        <v>108.87999999999998</v>
      </c>
    </row>
    <row r="33" spans="1:29" x14ac:dyDescent="0.25">
      <c r="A33" s="22">
        <v>12</v>
      </c>
      <c r="C33" s="25">
        <f t="shared" si="42"/>
        <v>20.5</v>
      </c>
      <c r="D33" s="25"/>
      <c r="E33" s="25">
        <f t="shared" si="44"/>
        <v>38.22</v>
      </c>
      <c r="F33" s="25"/>
      <c r="G33" s="25">
        <f t="shared" si="45"/>
        <v>3.66</v>
      </c>
      <c r="H33" s="25"/>
      <c r="I33" s="25">
        <f t="shared" si="46"/>
        <v>5.16</v>
      </c>
      <c r="J33" s="25"/>
      <c r="K33" s="25">
        <f t="shared" si="47"/>
        <v>4.1399999999999997</v>
      </c>
      <c r="L33" s="25"/>
      <c r="M33" s="25">
        <f t="shared" si="50"/>
        <v>4.9799999999999995</v>
      </c>
      <c r="N33" s="25"/>
      <c r="O33" s="25">
        <f t="shared" si="50"/>
        <v>0.96</v>
      </c>
      <c r="P33" s="25"/>
      <c r="Q33" s="25">
        <f t="shared" si="51"/>
        <v>10.86</v>
      </c>
      <c r="R33" s="25"/>
      <c r="S33" s="25">
        <f t="shared" si="52"/>
        <v>0.96</v>
      </c>
      <c r="T33" s="25"/>
      <c r="U33" s="25">
        <f t="shared" si="53"/>
        <v>0</v>
      </c>
      <c r="V33" s="25"/>
      <c r="W33" s="25">
        <f t="shared" si="48"/>
        <v>2.16</v>
      </c>
      <c r="X33" s="25"/>
      <c r="Y33" s="25">
        <f t="shared" si="49"/>
        <v>16.38</v>
      </c>
      <c r="Z33" s="25"/>
      <c r="AA33" s="25">
        <f t="shared" si="43"/>
        <v>0.89999999999999991</v>
      </c>
      <c r="AB33" s="25"/>
      <c r="AC33" s="2">
        <f t="shared" si="32"/>
        <v>108.87999999999998</v>
      </c>
    </row>
    <row r="34" spans="1:29" x14ac:dyDescent="0.25">
      <c r="A34" s="12"/>
    </row>
    <row r="35" spans="1:29" x14ac:dyDescent="0.25">
      <c r="A35" s="12"/>
    </row>
    <row r="36" spans="1:29" x14ac:dyDescent="0.25">
      <c r="A36" s="4" t="s">
        <v>23</v>
      </c>
      <c r="E36" s="11"/>
      <c r="F36" s="11"/>
      <c r="G36" s="11"/>
      <c r="H36" s="11"/>
      <c r="I36" s="20" t="s">
        <v>26</v>
      </c>
      <c r="J36" s="11"/>
    </row>
    <row r="37" spans="1:29" x14ac:dyDescent="0.25">
      <c r="A37" s="4"/>
      <c r="B37" s="2"/>
      <c r="C37" s="5"/>
      <c r="E37" s="11"/>
      <c r="F37" s="11"/>
      <c r="G37" s="11"/>
      <c r="H37" s="11"/>
      <c r="I37" s="11"/>
      <c r="J37" s="11"/>
    </row>
    <row r="38" spans="1:29" x14ac:dyDescent="0.25">
      <c r="A38" s="7" t="s">
        <v>3</v>
      </c>
      <c r="B38" s="19"/>
      <c r="C38" s="8" t="s">
        <v>19</v>
      </c>
      <c r="D38" s="32"/>
      <c r="E38" s="11"/>
      <c r="F38" s="11"/>
      <c r="G38" s="11"/>
      <c r="H38" s="11"/>
      <c r="I38" s="11"/>
      <c r="J38" s="11"/>
    </row>
    <row r="39" spans="1:29" x14ac:dyDescent="0.25">
      <c r="A39" s="22">
        <v>1</v>
      </c>
      <c r="C39" s="25">
        <f>AC6</f>
        <v>5.42</v>
      </c>
      <c r="D39" s="25"/>
    </row>
    <row r="40" spans="1:29" x14ac:dyDescent="0.25">
      <c r="A40" s="22">
        <v>2</v>
      </c>
      <c r="C40" s="25">
        <f>$C$39*A40</f>
        <v>10.84</v>
      </c>
      <c r="D40" s="25"/>
    </row>
    <row r="41" spans="1:29" x14ac:dyDescent="0.25">
      <c r="A41" s="22">
        <v>3</v>
      </c>
      <c r="C41" s="25">
        <f>$C$39*A41</f>
        <v>16.259999999999998</v>
      </c>
      <c r="D41" s="25"/>
    </row>
    <row r="42" spans="1:29" x14ac:dyDescent="0.25">
      <c r="A42" s="22">
        <v>4</v>
      </c>
      <c r="C42" s="25">
        <f>$C$39*A42</f>
        <v>21.68</v>
      </c>
      <c r="D42" s="25"/>
    </row>
    <row r="43" spans="1:29" x14ac:dyDescent="0.25">
      <c r="A43" s="22">
        <v>5</v>
      </c>
      <c r="C43" s="25">
        <f>$C$39*A43</f>
        <v>27.1</v>
      </c>
      <c r="D43" s="25"/>
    </row>
    <row r="44" spans="1:29" x14ac:dyDescent="0.25">
      <c r="A44" s="22">
        <v>6</v>
      </c>
      <c r="C44" s="25">
        <f>$C$39*A44</f>
        <v>32.519999999999996</v>
      </c>
      <c r="D44" s="25"/>
    </row>
    <row r="45" spans="1:29" x14ac:dyDescent="0.25">
      <c r="A45" s="22">
        <v>7</v>
      </c>
      <c r="C45" s="25">
        <f t="shared" ref="C45:C50" si="54">$C$39*$A$44</f>
        <v>32.519999999999996</v>
      </c>
      <c r="D45" s="25"/>
    </row>
    <row r="46" spans="1:29" x14ac:dyDescent="0.25">
      <c r="A46" s="22">
        <v>8</v>
      </c>
      <c r="C46" s="25">
        <f t="shared" si="54"/>
        <v>32.519999999999996</v>
      </c>
      <c r="D46" s="25"/>
    </row>
    <row r="47" spans="1:29" x14ac:dyDescent="0.25">
      <c r="A47" s="22">
        <v>9</v>
      </c>
      <c r="C47" s="25">
        <f t="shared" si="54"/>
        <v>32.519999999999996</v>
      </c>
      <c r="D47" s="25"/>
    </row>
    <row r="48" spans="1:29" x14ac:dyDescent="0.25">
      <c r="A48" s="22">
        <v>10</v>
      </c>
      <c r="C48" s="25">
        <f t="shared" si="54"/>
        <v>32.519999999999996</v>
      </c>
      <c r="D48" s="25"/>
    </row>
    <row r="49" spans="1:4" x14ac:dyDescent="0.25">
      <c r="A49" s="22">
        <v>11</v>
      </c>
      <c r="C49" s="25">
        <f t="shared" si="54"/>
        <v>32.519999999999996</v>
      </c>
      <c r="D49" s="25"/>
    </row>
    <row r="50" spans="1:4" x14ac:dyDescent="0.25">
      <c r="A50" s="22">
        <v>12</v>
      </c>
      <c r="C50" s="25">
        <f t="shared" si="54"/>
        <v>32.519999999999996</v>
      </c>
      <c r="D50" s="25"/>
    </row>
    <row r="53" spans="1:4" x14ac:dyDescent="0.25">
      <c r="A53" t="s">
        <v>27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477B-81A5-4862-A2CF-A870ACA2D0E5}">
  <sheetPr>
    <pageSetUpPr fitToPage="1"/>
  </sheetPr>
  <dimension ref="A1:AE52"/>
  <sheetViews>
    <sheetView tabSelected="1" workbookViewId="0">
      <selection activeCell="C35" sqref="C35"/>
    </sheetView>
  </sheetViews>
  <sheetFormatPr defaultRowHeight="15" x14ac:dyDescent="0.25"/>
  <cols>
    <col min="1" max="1" width="11" customWidth="1"/>
    <col min="2" max="2" width="2" customWidth="1"/>
    <col min="3" max="3" width="12.42578125" bestFit="1" customWidth="1"/>
    <col min="4" max="4" width="2" customWidth="1"/>
    <col min="5" max="5" width="12.42578125" bestFit="1" customWidth="1"/>
    <col min="6" max="6" width="2.85546875" customWidth="1"/>
    <col min="7" max="7" width="12.42578125" customWidth="1"/>
    <col min="8" max="8" width="3.28515625" customWidth="1"/>
    <col min="9" max="9" width="12.42578125" customWidth="1"/>
    <col min="10" max="10" width="2" customWidth="1"/>
    <col min="11" max="11" width="12.42578125" bestFit="1" customWidth="1"/>
    <col min="12" max="12" width="2" customWidth="1"/>
    <col min="13" max="13" width="12.42578125" bestFit="1" customWidth="1"/>
    <col min="14" max="14" width="3.85546875" customWidth="1"/>
    <col min="15" max="15" width="12.42578125" customWidth="1"/>
    <col min="16" max="16" width="2.42578125" customWidth="1"/>
    <col min="17" max="17" width="12.42578125" customWidth="1"/>
    <col min="18" max="18" width="2.42578125" customWidth="1"/>
    <col min="19" max="19" width="12.42578125" customWidth="1"/>
    <col min="20" max="20" width="2" customWidth="1"/>
    <col min="21" max="21" width="12.42578125" bestFit="1" customWidth="1"/>
    <col min="22" max="22" width="2" customWidth="1"/>
    <col min="23" max="23" width="12.42578125" bestFit="1" customWidth="1"/>
    <col min="24" max="24" width="2" customWidth="1"/>
    <col min="25" max="25" width="12.42578125" bestFit="1" customWidth="1"/>
    <col min="26" max="26" width="2" customWidth="1"/>
    <col min="27" max="27" width="12.42578125" bestFit="1" customWidth="1"/>
    <col min="28" max="28" width="2" customWidth="1"/>
    <col min="31" max="31" width="9.5703125" bestFit="1" customWidth="1"/>
    <col min="34" max="34" width="10.42578125" bestFit="1" customWidth="1"/>
    <col min="37" max="37" width="11.85546875" bestFit="1" customWidth="1"/>
  </cols>
  <sheetData>
    <row r="1" spans="1:31" x14ac:dyDescent="0.25">
      <c r="A1" s="3" t="s">
        <v>0</v>
      </c>
    </row>
    <row r="2" spans="1:31" x14ac:dyDescent="0.25">
      <c r="A2" s="3" t="s">
        <v>28</v>
      </c>
      <c r="E2" s="20"/>
      <c r="F2" s="20"/>
      <c r="G2" s="20"/>
      <c r="H2" s="20"/>
      <c r="I2" s="20"/>
    </row>
    <row r="4" spans="1:31" x14ac:dyDescent="0.25">
      <c r="A4" s="3" t="s">
        <v>2</v>
      </c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AA4" s="5"/>
    </row>
    <row r="5" spans="1:31" x14ac:dyDescent="0.25">
      <c r="A5" s="21" t="s">
        <v>3</v>
      </c>
      <c r="B5" s="10"/>
      <c r="C5" s="9" t="s">
        <v>4</v>
      </c>
      <c r="D5" s="9"/>
      <c r="E5" s="9" t="s">
        <v>5</v>
      </c>
      <c r="F5" s="9"/>
      <c r="G5" s="9" t="s">
        <v>6</v>
      </c>
      <c r="H5" s="9"/>
      <c r="I5" s="9" t="s">
        <v>7</v>
      </c>
      <c r="J5" s="9"/>
      <c r="K5" s="9" t="s">
        <v>8</v>
      </c>
      <c r="L5" s="9"/>
      <c r="M5" s="9" t="s">
        <v>9</v>
      </c>
      <c r="N5" s="9"/>
      <c r="O5" s="9" t="s">
        <v>10</v>
      </c>
      <c r="P5" s="9"/>
      <c r="Q5" s="9" t="s">
        <v>12</v>
      </c>
      <c r="R5" s="9"/>
      <c r="S5" s="9" t="s">
        <v>13</v>
      </c>
      <c r="T5" s="8"/>
      <c r="U5" s="8" t="s">
        <v>15</v>
      </c>
      <c r="V5" s="8"/>
      <c r="W5" s="8" t="s">
        <v>16</v>
      </c>
      <c r="X5" s="8"/>
      <c r="Y5" s="8" t="s">
        <v>17</v>
      </c>
      <c r="Z5" s="9"/>
      <c r="AA5" s="9" t="s">
        <v>19</v>
      </c>
      <c r="AC5" s="8" t="s">
        <v>20</v>
      </c>
    </row>
    <row r="6" spans="1:31" x14ac:dyDescent="0.25">
      <c r="A6" s="22">
        <v>1</v>
      </c>
      <c r="C6" s="23">
        <f>ROUND(25.62/16*13,2)</f>
        <v>20.82</v>
      </c>
      <c r="D6" s="23"/>
      <c r="E6" s="23">
        <f>ROUND(39.8/16*13,2)</f>
        <v>32.340000000000003</v>
      </c>
      <c r="F6" s="23"/>
      <c r="G6" s="23">
        <f>ROUND(3.83/16*13,2)</f>
        <v>3.11</v>
      </c>
      <c r="H6" s="23"/>
      <c r="I6" s="23">
        <f>ROUND(5.36/16*13,2)</f>
        <v>4.3600000000000003</v>
      </c>
      <c r="J6" s="23"/>
      <c r="K6" s="23">
        <f>ROUND(4.34/16*13,2)</f>
        <v>3.53</v>
      </c>
      <c r="L6" s="23"/>
      <c r="M6" s="23">
        <f>ROUND(5.16/16*13,2)</f>
        <v>4.1900000000000004</v>
      </c>
      <c r="N6" s="23"/>
      <c r="O6" s="23">
        <f>ROUND(1.02/16*13,2)</f>
        <v>0.83</v>
      </c>
      <c r="P6" s="23"/>
      <c r="Q6" s="23">
        <f>ROUND(0.84/16*13,2)</f>
        <v>0.68</v>
      </c>
      <c r="R6" s="23"/>
      <c r="S6" s="23">
        <v>0</v>
      </c>
      <c r="T6" s="23"/>
      <c r="U6" s="23">
        <f>ROUND(2.27/16*13,2)</f>
        <v>1.84</v>
      </c>
      <c r="V6" s="23"/>
      <c r="W6" s="23">
        <f>ROUND(17.08/16*13,2)</f>
        <v>13.88</v>
      </c>
      <c r="X6" s="23"/>
      <c r="Y6" s="23">
        <f>ROUND(1.1/16*13,2)</f>
        <v>0.89</v>
      </c>
      <c r="Z6" s="23"/>
      <c r="AA6" s="23">
        <v>5.42</v>
      </c>
      <c r="AC6" s="2">
        <f t="shared" ref="AC6:AC17" si="0">SUM(C6:AA6)</f>
        <v>91.89</v>
      </c>
      <c r="AD6" s="24"/>
    </row>
    <row r="7" spans="1:31" x14ac:dyDescent="0.25">
      <c r="A7" s="22">
        <v>2</v>
      </c>
      <c r="C7" s="25">
        <f>$C$6*A7</f>
        <v>41.64</v>
      </c>
      <c r="D7" s="25"/>
      <c r="E7" s="25">
        <f>$E$6*A7</f>
        <v>64.680000000000007</v>
      </c>
      <c r="F7" s="25"/>
      <c r="G7" s="25">
        <f>$G$6*A7</f>
        <v>6.22</v>
      </c>
      <c r="H7" s="25"/>
      <c r="I7" s="25">
        <f>$I$6*A7</f>
        <v>8.7200000000000006</v>
      </c>
      <c r="J7" s="25"/>
      <c r="K7" s="25">
        <f>$K$6*A7</f>
        <v>7.06</v>
      </c>
      <c r="L7" s="25"/>
      <c r="M7" s="25">
        <f>$M$6*A7</f>
        <v>8.3800000000000008</v>
      </c>
      <c r="N7" s="25"/>
      <c r="O7" s="25">
        <f>$O$6*A7</f>
        <v>1.66</v>
      </c>
      <c r="P7" s="25"/>
      <c r="Q7" s="25">
        <f>$Q$6*A7</f>
        <v>1.36</v>
      </c>
      <c r="R7" s="25"/>
      <c r="S7" s="25">
        <f>$S$6*A7</f>
        <v>0</v>
      </c>
      <c r="T7" s="25"/>
      <c r="U7" s="25">
        <f>$U$6*A7</f>
        <v>3.68</v>
      </c>
      <c r="V7" s="25"/>
      <c r="W7" s="25">
        <f>$W$6*A7</f>
        <v>27.76</v>
      </c>
      <c r="X7" s="25"/>
      <c r="Y7" s="25">
        <f>$Y$6*A7</f>
        <v>1.78</v>
      </c>
      <c r="Z7" s="25"/>
      <c r="AA7" s="25">
        <f>$AA$6*A7</f>
        <v>10.84</v>
      </c>
      <c r="AC7" s="2">
        <f t="shared" si="0"/>
        <v>183.78</v>
      </c>
      <c r="AD7" s="24"/>
    </row>
    <row r="8" spans="1:31" x14ac:dyDescent="0.25">
      <c r="A8" s="22">
        <v>3</v>
      </c>
      <c r="C8" s="25">
        <f t="shared" ref="C8:C10" si="1">$C$6*A8</f>
        <v>62.46</v>
      </c>
      <c r="D8" s="25"/>
      <c r="E8" s="25">
        <f>$E$6*A8</f>
        <v>97.02000000000001</v>
      </c>
      <c r="F8" s="25"/>
      <c r="G8" s="25">
        <f t="shared" ref="G8:G10" si="2">$G$6*A8</f>
        <v>9.33</v>
      </c>
      <c r="H8" s="25"/>
      <c r="I8" s="25">
        <f t="shared" ref="I8:I10" si="3">$I$6*A8</f>
        <v>13.080000000000002</v>
      </c>
      <c r="J8" s="25"/>
      <c r="K8" s="25">
        <f>$K$6*A8</f>
        <v>10.59</v>
      </c>
      <c r="L8" s="25"/>
      <c r="M8" s="25">
        <f t="shared" ref="M8:M11" si="4">$M$6*A8</f>
        <v>12.57</v>
      </c>
      <c r="N8" s="25"/>
      <c r="O8" s="25">
        <f t="shared" ref="O8:O10" si="5">$O$6*A8</f>
        <v>2.4899999999999998</v>
      </c>
      <c r="P8" s="25"/>
      <c r="Q8" s="25">
        <f t="shared" ref="Q8:Q10" si="6">$Q$6*A8</f>
        <v>2.04</v>
      </c>
      <c r="R8" s="25"/>
      <c r="S8" s="25">
        <f t="shared" ref="S8:S10" si="7">$S$6*A8</f>
        <v>0</v>
      </c>
      <c r="T8" s="25"/>
      <c r="U8" s="25">
        <f>$U$6*A8</f>
        <v>5.5200000000000005</v>
      </c>
      <c r="V8" s="25"/>
      <c r="W8" s="25">
        <f>$W$6*A8</f>
        <v>41.64</v>
      </c>
      <c r="X8" s="25"/>
      <c r="Y8" s="25">
        <f>$Y$6*A8</f>
        <v>2.67</v>
      </c>
      <c r="Z8" s="25"/>
      <c r="AA8" s="25">
        <f>$AA$6*A8</f>
        <v>16.259999999999998</v>
      </c>
      <c r="AC8" s="2">
        <f t="shared" si="0"/>
        <v>275.67000000000007</v>
      </c>
      <c r="AD8" s="24"/>
    </row>
    <row r="9" spans="1:31" x14ac:dyDescent="0.25">
      <c r="A9" s="22">
        <v>4</v>
      </c>
      <c r="C9" s="25">
        <f t="shared" si="1"/>
        <v>83.28</v>
      </c>
      <c r="D9" s="25"/>
      <c r="E9" s="25">
        <f>$E$6*A9</f>
        <v>129.36000000000001</v>
      </c>
      <c r="F9" s="25"/>
      <c r="G9" s="25">
        <f t="shared" si="2"/>
        <v>12.44</v>
      </c>
      <c r="H9" s="25"/>
      <c r="I9" s="25">
        <f t="shared" si="3"/>
        <v>17.440000000000001</v>
      </c>
      <c r="J9" s="25"/>
      <c r="K9" s="25">
        <f>$K$6*A9</f>
        <v>14.12</v>
      </c>
      <c r="L9" s="25"/>
      <c r="M9" s="25">
        <f t="shared" si="4"/>
        <v>16.760000000000002</v>
      </c>
      <c r="N9" s="25"/>
      <c r="O9" s="25">
        <f t="shared" si="5"/>
        <v>3.32</v>
      </c>
      <c r="P9" s="25"/>
      <c r="Q9" s="25">
        <f t="shared" si="6"/>
        <v>2.72</v>
      </c>
      <c r="R9" s="25"/>
      <c r="S9" s="25">
        <f t="shared" si="7"/>
        <v>0</v>
      </c>
      <c r="T9" s="25"/>
      <c r="U9" s="25">
        <f>$U$6*A9</f>
        <v>7.36</v>
      </c>
      <c r="V9" s="25"/>
      <c r="W9" s="25">
        <f>$W$6*A9</f>
        <v>55.52</v>
      </c>
      <c r="X9" s="25"/>
      <c r="Y9" s="25">
        <f>$Y$6*A9</f>
        <v>3.56</v>
      </c>
      <c r="Z9" s="25"/>
      <c r="AA9" s="25">
        <f>$AA$6*A9</f>
        <v>21.68</v>
      </c>
      <c r="AC9" s="2">
        <f t="shared" si="0"/>
        <v>367.56</v>
      </c>
      <c r="AD9" s="24"/>
    </row>
    <row r="10" spans="1:31" x14ac:dyDescent="0.25">
      <c r="A10" s="22">
        <v>5</v>
      </c>
      <c r="C10" s="26">
        <f t="shared" si="1"/>
        <v>104.1</v>
      </c>
      <c r="D10" s="25"/>
      <c r="E10" s="25">
        <f>$E$6*A10</f>
        <v>161.70000000000002</v>
      </c>
      <c r="F10" s="25"/>
      <c r="G10" s="25">
        <f t="shared" si="2"/>
        <v>15.549999999999999</v>
      </c>
      <c r="H10" s="25"/>
      <c r="I10" s="25">
        <f t="shared" si="3"/>
        <v>21.8</v>
      </c>
      <c r="J10" s="25"/>
      <c r="K10" s="25">
        <f>$K$6*A10</f>
        <v>17.649999999999999</v>
      </c>
      <c r="L10" s="25"/>
      <c r="M10" s="25">
        <f t="shared" si="4"/>
        <v>20.950000000000003</v>
      </c>
      <c r="N10" s="25"/>
      <c r="O10" s="25">
        <f t="shared" si="5"/>
        <v>4.1499999999999995</v>
      </c>
      <c r="P10" s="25"/>
      <c r="Q10" s="25">
        <f t="shared" si="6"/>
        <v>3.4000000000000004</v>
      </c>
      <c r="R10" s="25"/>
      <c r="S10" s="25">
        <f t="shared" si="7"/>
        <v>0</v>
      </c>
      <c r="T10" s="25"/>
      <c r="U10" s="25">
        <f>$U$6*A10</f>
        <v>9.2000000000000011</v>
      </c>
      <c r="V10" s="25"/>
      <c r="W10" s="25">
        <f>$W$6*A10</f>
        <v>69.400000000000006</v>
      </c>
      <c r="X10" s="25"/>
      <c r="Y10" s="26">
        <f>$Y$6*A10</f>
        <v>4.45</v>
      </c>
      <c r="Z10" s="25"/>
      <c r="AA10" s="25">
        <f>$AA$6*A10</f>
        <v>27.1</v>
      </c>
      <c r="AC10" s="2">
        <f t="shared" si="0"/>
        <v>459.45</v>
      </c>
      <c r="AD10" s="24"/>
    </row>
    <row r="11" spans="1:31" x14ac:dyDescent="0.25">
      <c r="A11" s="22">
        <v>6</v>
      </c>
      <c r="C11" s="25">
        <f>C10</f>
        <v>104.1</v>
      </c>
      <c r="D11" s="25"/>
      <c r="E11" s="26">
        <f>$E$6*A11</f>
        <v>194.04000000000002</v>
      </c>
      <c r="F11" s="26"/>
      <c r="G11" s="26">
        <f>$G$6*A11</f>
        <v>18.66</v>
      </c>
      <c r="H11" s="26"/>
      <c r="I11" s="26">
        <f>$I$6*A11</f>
        <v>26.160000000000004</v>
      </c>
      <c r="J11" s="26"/>
      <c r="K11" s="26">
        <f>$K$6*A11</f>
        <v>21.18</v>
      </c>
      <c r="L11" s="26"/>
      <c r="M11" s="26">
        <f t="shared" si="4"/>
        <v>25.14</v>
      </c>
      <c r="N11" s="26"/>
      <c r="O11" s="26">
        <f>$O$6*A11</f>
        <v>4.9799999999999995</v>
      </c>
      <c r="P11" s="26"/>
      <c r="Q11" s="26">
        <f>$Q$6*A11</f>
        <v>4.08</v>
      </c>
      <c r="R11" s="26"/>
      <c r="S11" s="26">
        <f>$S$6*A11</f>
        <v>0</v>
      </c>
      <c r="T11" s="26"/>
      <c r="U11" s="26">
        <f>$U$6*A11</f>
        <v>11.040000000000001</v>
      </c>
      <c r="V11" s="26"/>
      <c r="W11" s="26">
        <f>$W$6*A11</f>
        <v>83.28</v>
      </c>
      <c r="X11" s="26"/>
      <c r="Y11" s="25">
        <f>Y10</f>
        <v>4.45</v>
      </c>
      <c r="Z11" s="26"/>
      <c r="AA11" s="26">
        <f>$AA$6*A11</f>
        <v>32.519999999999996</v>
      </c>
      <c r="AC11" s="2">
        <f t="shared" si="0"/>
        <v>529.63000000000011</v>
      </c>
      <c r="AD11" s="24"/>
    </row>
    <row r="12" spans="1:31" x14ac:dyDescent="0.25">
      <c r="A12" s="22">
        <v>7</v>
      </c>
      <c r="C12" s="25">
        <f t="shared" ref="C12:C17" si="8">C11</f>
        <v>104.1</v>
      </c>
      <c r="D12" s="25"/>
      <c r="E12" s="25">
        <f t="shared" ref="E12:E17" si="9">$E$11</f>
        <v>194.04000000000002</v>
      </c>
      <c r="F12" s="25"/>
      <c r="G12" s="25">
        <f>$G$11</f>
        <v>18.66</v>
      </c>
      <c r="H12" s="25"/>
      <c r="I12" s="25">
        <f>$I$11</f>
        <v>26.160000000000004</v>
      </c>
      <c r="J12" s="25"/>
      <c r="K12" s="25">
        <f>$K$11</f>
        <v>21.18</v>
      </c>
      <c r="L12" s="25"/>
      <c r="M12" s="27">
        <f>M11</f>
        <v>25.14</v>
      </c>
      <c r="N12" s="25"/>
      <c r="O12" s="27">
        <f>O11</f>
        <v>4.9799999999999995</v>
      </c>
      <c r="P12" s="25"/>
      <c r="Q12" s="27">
        <f>Q11</f>
        <v>4.08</v>
      </c>
      <c r="R12" s="25"/>
      <c r="S12" s="27">
        <f>S11</f>
        <v>0</v>
      </c>
      <c r="T12" s="25"/>
      <c r="U12" s="25">
        <f>U11</f>
        <v>11.040000000000001</v>
      </c>
      <c r="V12" s="25"/>
      <c r="W12" s="27">
        <f>+W11</f>
        <v>83.28</v>
      </c>
      <c r="X12" s="25"/>
      <c r="Y12" s="25">
        <f t="shared" ref="Y12:Y17" si="10">Y11</f>
        <v>4.45</v>
      </c>
      <c r="Z12" s="25"/>
      <c r="AA12" s="25">
        <f t="shared" ref="AA12:AA17" si="11">$AA$6*$A$11</f>
        <v>32.519999999999996</v>
      </c>
      <c r="AC12" s="2">
        <f t="shared" si="0"/>
        <v>529.63000000000011</v>
      </c>
      <c r="AD12" s="24"/>
    </row>
    <row r="13" spans="1:31" x14ac:dyDescent="0.25">
      <c r="A13" s="22">
        <v>8</v>
      </c>
      <c r="C13" s="25">
        <f t="shared" si="8"/>
        <v>104.1</v>
      </c>
      <c r="D13" s="25"/>
      <c r="E13" s="25">
        <f t="shared" si="9"/>
        <v>194.04000000000002</v>
      </c>
      <c r="F13" s="25"/>
      <c r="G13" s="25">
        <f t="shared" ref="G13:G17" si="12">$G$11</f>
        <v>18.66</v>
      </c>
      <c r="H13" s="25"/>
      <c r="I13" s="25">
        <f t="shared" ref="I13:I17" si="13">$I$11</f>
        <v>26.160000000000004</v>
      </c>
      <c r="J13" s="25"/>
      <c r="K13" s="25">
        <f t="shared" ref="K13:K17" si="14">$K$11</f>
        <v>21.18</v>
      </c>
      <c r="L13" s="25"/>
      <c r="M13" s="25">
        <f>M12</f>
        <v>25.14</v>
      </c>
      <c r="N13" s="25"/>
      <c r="O13" s="25">
        <f>O12</f>
        <v>4.9799999999999995</v>
      </c>
      <c r="P13" s="25"/>
      <c r="Q13" s="25">
        <f>Q12</f>
        <v>4.08</v>
      </c>
      <c r="R13" s="25"/>
      <c r="S13" s="25">
        <f>S12</f>
        <v>0</v>
      </c>
      <c r="T13" s="25"/>
      <c r="U13" s="25">
        <f t="shared" ref="U13:U17" si="15">U12</f>
        <v>11.040000000000001</v>
      </c>
      <c r="V13" s="25"/>
      <c r="W13" s="25">
        <f t="shared" ref="W13:W17" si="16">+W12</f>
        <v>83.28</v>
      </c>
      <c r="X13" s="25"/>
      <c r="Y13" s="25">
        <f t="shared" si="10"/>
        <v>4.45</v>
      </c>
      <c r="Z13" s="25"/>
      <c r="AA13" s="25">
        <f t="shared" si="11"/>
        <v>32.519999999999996</v>
      </c>
      <c r="AC13" s="2">
        <f t="shared" si="0"/>
        <v>529.63000000000011</v>
      </c>
      <c r="AD13" s="24"/>
    </row>
    <row r="14" spans="1:31" x14ac:dyDescent="0.25">
      <c r="A14" s="22">
        <v>9</v>
      </c>
      <c r="C14" s="25">
        <f t="shared" si="8"/>
        <v>104.1</v>
      </c>
      <c r="D14" s="25"/>
      <c r="E14" s="25">
        <f t="shared" si="9"/>
        <v>194.04000000000002</v>
      </c>
      <c r="F14" s="25"/>
      <c r="G14" s="25">
        <f t="shared" si="12"/>
        <v>18.66</v>
      </c>
      <c r="H14" s="25"/>
      <c r="I14" s="25">
        <f t="shared" si="13"/>
        <v>26.160000000000004</v>
      </c>
      <c r="J14" s="25"/>
      <c r="K14" s="25">
        <f t="shared" si="14"/>
        <v>21.18</v>
      </c>
      <c r="L14" s="25"/>
      <c r="M14" s="25">
        <f t="shared" ref="M14:O17" si="17">M13</f>
        <v>25.14</v>
      </c>
      <c r="N14" s="25"/>
      <c r="O14" s="25">
        <f t="shared" si="17"/>
        <v>4.9799999999999995</v>
      </c>
      <c r="P14" s="25"/>
      <c r="Q14" s="25">
        <f t="shared" ref="Q14:Q17" si="18">Q13</f>
        <v>4.08</v>
      </c>
      <c r="R14" s="25"/>
      <c r="S14" s="25">
        <f t="shared" ref="S14:S17" si="19">S13</f>
        <v>0</v>
      </c>
      <c r="T14" s="25"/>
      <c r="U14" s="25">
        <f t="shared" si="15"/>
        <v>11.040000000000001</v>
      </c>
      <c r="V14" s="25"/>
      <c r="W14" s="25">
        <f t="shared" si="16"/>
        <v>83.28</v>
      </c>
      <c r="X14" s="25"/>
      <c r="Y14" s="25">
        <f t="shared" si="10"/>
        <v>4.45</v>
      </c>
      <c r="Z14" s="25"/>
      <c r="AA14" s="25">
        <f t="shared" si="11"/>
        <v>32.519999999999996</v>
      </c>
      <c r="AC14" s="2">
        <f t="shared" si="0"/>
        <v>529.63000000000011</v>
      </c>
      <c r="AD14" s="24"/>
    </row>
    <row r="15" spans="1:31" x14ac:dyDescent="0.25">
      <c r="A15" s="22">
        <v>10</v>
      </c>
      <c r="C15" s="25">
        <f t="shared" si="8"/>
        <v>104.1</v>
      </c>
      <c r="D15" s="25"/>
      <c r="E15" s="25">
        <f t="shared" si="9"/>
        <v>194.04000000000002</v>
      </c>
      <c r="F15" s="25"/>
      <c r="G15" s="25">
        <f t="shared" si="12"/>
        <v>18.66</v>
      </c>
      <c r="H15" s="25"/>
      <c r="I15" s="25">
        <f t="shared" si="13"/>
        <v>26.160000000000004</v>
      </c>
      <c r="J15" s="25"/>
      <c r="K15" s="25">
        <f t="shared" si="14"/>
        <v>21.18</v>
      </c>
      <c r="L15" s="25"/>
      <c r="M15" s="25">
        <f t="shared" si="17"/>
        <v>25.14</v>
      </c>
      <c r="N15" s="25"/>
      <c r="O15" s="25">
        <f t="shared" si="17"/>
        <v>4.9799999999999995</v>
      </c>
      <c r="P15" s="25"/>
      <c r="Q15" s="25">
        <f t="shared" si="18"/>
        <v>4.08</v>
      </c>
      <c r="R15" s="25"/>
      <c r="S15" s="25">
        <f t="shared" si="19"/>
        <v>0</v>
      </c>
      <c r="T15" s="25"/>
      <c r="U15" s="25">
        <f t="shared" si="15"/>
        <v>11.040000000000001</v>
      </c>
      <c r="V15" s="25"/>
      <c r="W15" s="25">
        <f t="shared" si="16"/>
        <v>83.28</v>
      </c>
      <c r="X15" s="25"/>
      <c r="Y15" s="25">
        <f t="shared" si="10"/>
        <v>4.45</v>
      </c>
      <c r="Z15" s="25"/>
      <c r="AA15" s="25">
        <f t="shared" si="11"/>
        <v>32.519999999999996</v>
      </c>
      <c r="AC15" s="2">
        <f t="shared" si="0"/>
        <v>529.63000000000011</v>
      </c>
      <c r="AD15" s="24"/>
    </row>
    <row r="16" spans="1:31" x14ac:dyDescent="0.25">
      <c r="A16" s="22">
        <v>11</v>
      </c>
      <c r="C16" s="25">
        <f t="shared" si="8"/>
        <v>104.1</v>
      </c>
      <c r="D16" s="25"/>
      <c r="E16" s="25">
        <f t="shared" si="9"/>
        <v>194.04000000000002</v>
      </c>
      <c r="F16" s="25"/>
      <c r="G16" s="25">
        <f t="shared" si="12"/>
        <v>18.66</v>
      </c>
      <c r="H16" s="25"/>
      <c r="I16" s="25">
        <f t="shared" si="13"/>
        <v>26.160000000000004</v>
      </c>
      <c r="J16" s="25"/>
      <c r="K16" s="25">
        <f t="shared" si="14"/>
        <v>21.18</v>
      </c>
      <c r="L16" s="25"/>
      <c r="M16" s="25">
        <f t="shared" si="17"/>
        <v>25.14</v>
      </c>
      <c r="N16" s="25"/>
      <c r="O16" s="25">
        <f t="shared" si="17"/>
        <v>4.9799999999999995</v>
      </c>
      <c r="P16" s="25"/>
      <c r="Q16" s="25">
        <f t="shared" si="18"/>
        <v>4.08</v>
      </c>
      <c r="R16" s="25"/>
      <c r="S16" s="25">
        <f t="shared" si="19"/>
        <v>0</v>
      </c>
      <c r="T16" s="25"/>
      <c r="U16" s="25">
        <f t="shared" si="15"/>
        <v>11.040000000000001</v>
      </c>
      <c r="V16" s="25"/>
      <c r="W16" s="25">
        <f t="shared" si="16"/>
        <v>83.28</v>
      </c>
      <c r="X16" s="25"/>
      <c r="Y16" s="25">
        <f t="shared" si="10"/>
        <v>4.45</v>
      </c>
      <c r="Z16" s="25"/>
      <c r="AA16" s="25">
        <f t="shared" si="11"/>
        <v>32.519999999999996</v>
      </c>
      <c r="AC16" s="2">
        <f t="shared" si="0"/>
        <v>529.63000000000011</v>
      </c>
      <c r="AD16" s="24"/>
      <c r="AE16" s="28"/>
    </row>
    <row r="17" spans="1:31" x14ac:dyDescent="0.25">
      <c r="A17" s="22">
        <v>12</v>
      </c>
      <c r="C17" s="25">
        <f t="shared" si="8"/>
        <v>104.1</v>
      </c>
      <c r="D17" s="25"/>
      <c r="E17" s="25">
        <f t="shared" si="9"/>
        <v>194.04000000000002</v>
      </c>
      <c r="F17" s="25"/>
      <c r="G17" s="25">
        <f t="shared" si="12"/>
        <v>18.66</v>
      </c>
      <c r="H17" s="25"/>
      <c r="I17" s="25">
        <f t="shared" si="13"/>
        <v>26.160000000000004</v>
      </c>
      <c r="J17" s="25"/>
      <c r="K17" s="25">
        <f t="shared" si="14"/>
        <v>21.18</v>
      </c>
      <c r="L17" s="25"/>
      <c r="M17" s="25">
        <f t="shared" si="17"/>
        <v>25.14</v>
      </c>
      <c r="N17" s="25"/>
      <c r="O17" s="25">
        <f t="shared" si="17"/>
        <v>4.9799999999999995</v>
      </c>
      <c r="P17" s="25"/>
      <c r="Q17" s="25">
        <f t="shared" si="18"/>
        <v>4.08</v>
      </c>
      <c r="R17" s="25"/>
      <c r="S17" s="25">
        <f t="shared" si="19"/>
        <v>0</v>
      </c>
      <c r="T17" s="25"/>
      <c r="U17" s="25">
        <f t="shared" si="15"/>
        <v>11.040000000000001</v>
      </c>
      <c r="V17" s="25"/>
      <c r="W17" s="25">
        <f t="shared" si="16"/>
        <v>83.28</v>
      </c>
      <c r="X17" s="25"/>
      <c r="Y17" s="25">
        <f t="shared" si="10"/>
        <v>4.45</v>
      </c>
      <c r="Z17" s="25"/>
      <c r="AA17" s="25">
        <f t="shared" si="11"/>
        <v>32.519999999999996</v>
      </c>
      <c r="AC17" s="2">
        <f t="shared" si="0"/>
        <v>529.63000000000011</v>
      </c>
      <c r="AD17" s="24"/>
      <c r="AE17" s="28"/>
    </row>
    <row r="18" spans="1:31" x14ac:dyDescent="0.25">
      <c r="A18" s="12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31" x14ac:dyDescent="0.25">
      <c r="A19" s="30" t="s">
        <v>25</v>
      </c>
      <c r="C19" s="5"/>
      <c r="D19" s="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AA19" s="8"/>
      <c r="AE19" s="28"/>
    </row>
    <row r="20" spans="1:31" x14ac:dyDescent="0.25">
      <c r="A20" s="21" t="s">
        <v>3</v>
      </c>
      <c r="B20" s="10"/>
      <c r="C20" s="9" t="s">
        <v>4</v>
      </c>
      <c r="D20" s="9"/>
      <c r="E20" s="9" t="s">
        <v>5</v>
      </c>
      <c r="F20" s="9"/>
      <c r="G20" s="9" t="s">
        <v>6</v>
      </c>
      <c r="H20" s="9"/>
      <c r="I20" s="9" t="s">
        <v>7</v>
      </c>
      <c r="J20" s="9"/>
      <c r="K20" s="9" t="s">
        <v>8</v>
      </c>
      <c r="L20" s="9"/>
      <c r="M20" s="9" t="s">
        <v>9</v>
      </c>
      <c r="N20" s="9"/>
      <c r="O20" s="9" t="s">
        <v>10</v>
      </c>
      <c r="P20" s="9"/>
      <c r="Q20" s="9" t="s">
        <v>12</v>
      </c>
      <c r="R20" s="9"/>
      <c r="S20" s="9" t="s">
        <v>13</v>
      </c>
      <c r="T20" s="8"/>
      <c r="U20" s="8" t="s">
        <v>15</v>
      </c>
      <c r="V20" s="8"/>
      <c r="W20" s="8" t="s">
        <v>16</v>
      </c>
      <c r="X20" s="8"/>
      <c r="Y20" s="8" t="s">
        <v>17</v>
      </c>
      <c r="Z20" s="9"/>
      <c r="AA20" s="8" t="s">
        <v>20</v>
      </c>
      <c r="AE20" s="28"/>
    </row>
    <row r="21" spans="1:31" x14ac:dyDescent="0.25">
      <c r="A21" s="22">
        <v>1</v>
      </c>
      <c r="C21" s="25">
        <f t="shared" ref="C21" si="20">C6</f>
        <v>20.82</v>
      </c>
      <c r="D21" s="25"/>
      <c r="E21" s="25">
        <f t="shared" ref="E21:U21" si="21">E6</f>
        <v>32.340000000000003</v>
      </c>
      <c r="F21" s="25"/>
      <c r="G21" s="25">
        <f t="shared" ref="G21" si="22">G6</f>
        <v>3.11</v>
      </c>
      <c r="H21" s="25"/>
      <c r="I21" s="25">
        <f t="shared" ref="I21" si="23">I6</f>
        <v>4.3600000000000003</v>
      </c>
      <c r="J21" s="25"/>
      <c r="K21" s="25">
        <f>K6</f>
        <v>3.53</v>
      </c>
      <c r="L21" s="25"/>
      <c r="M21" s="25">
        <f t="shared" ref="M21:O21" si="24">M6</f>
        <v>4.1900000000000004</v>
      </c>
      <c r="N21" s="25"/>
      <c r="O21" s="25">
        <f t="shared" si="24"/>
        <v>0.83</v>
      </c>
      <c r="P21" s="25"/>
      <c r="Q21" s="25">
        <f t="shared" ref="Q21" si="25">Q6</f>
        <v>0.68</v>
      </c>
      <c r="R21" s="25"/>
      <c r="S21" s="25">
        <f t="shared" ref="S21" si="26">S6</f>
        <v>0</v>
      </c>
      <c r="T21" s="25"/>
      <c r="U21" s="25">
        <f t="shared" si="21"/>
        <v>1.84</v>
      </c>
      <c r="V21" s="25"/>
      <c r="W21" s="25">
        <f t="shared" ref="W21:W26" si="27">W6</f>
        <v>13.88</v>
      </c>
      <c r="X21" s="25"/>
      <c r="Y21" s="25">
        <f t="shared" ref="Y21" si="28">Y6</f>
        <v>0.89</v>
      </c>
      <c r="Z21" s="25"/>
      <c r="AA21" s="2">
        <f t="shared" ref="AA21:AA32" si="29">SUM(C21:Y21)</f>
        <v>86.47</v>
      </c>
    </row>
    <row r="22" spans="1:31" x14ac:dyDescent="0.25">
      <c r="A22" s="22">
        <v>2</v>
      </c>
      <c r="C22" s="25">
        <f>$C$21*A22</f>
        <v>41.64</v>
      </c>
      <c r="D22" s="25"/>
      <c r="E22" s="25">
        <f>$E$21*A22</f>
        <v>64.680000000000007</v>
      </c>
      <c r="F22" s="25"/>
      <c r="G22" s="25">
        <f>$G$21*A22</f>
        <v>6.22</v>
      </c>
      <c r="H22" s="25"/>
      <c r="I22" s="25">
        <f>$I$21*A22</f>
        <v>8.7200000000000006</v>
      </c>
      <c r="J22" s="25"/>
      <c r="K22" s="25">
        <f>$K$21*A22</f>
        <v>7.06</v>
      </c>
      <c r="L22" s="25"/>
      <c r="M22" s="25">
        <f>$M$21*A22</f>
        <v>8.3800000000000008</v>
      </c>
      <c r="N22" s="25"/>
      <c r="O22" s="25">
        <f>$O$21*A22</f>
        <v>1.66</v>
      </c>
      <c r="P22" s="25"/>
      <c r="Q22" s="25">
        <f>$Q$21*A22</f>
        <v>1.36</v>
      </c>
      <c r="R22" s="25"/>
      <c r="S22" s="25">
        <f>$S$21*A22</f>
        <v>0</v>
      </c>
      <c r="T22" s="25"/>
      <c r="U22" s="25">
        <f>$U$21*A22</f>
        <v>3.68</v>
      </c>
      <c r="V22" s="25"/>
      <c r="W22" s="25">
        <f t="shared" si="27"/>
        <v>27.76</v>
      </c>
      <c r="X22" s="25"/>
      <c r="Y22" s="25">
        <f>$Y$6*A22</f>
        <v>1.78</v>
      </c>
      <c r="Z22" s="25"/>
      <c r="AA22" s="2">
        <f t="shared" si="29"/>
        <v>172.94</v>
      </c>
      <c r="AE22" s="31"/>
    </row>
    <row r="23" spans="1:31" x14ac:dyDescent="0.25">
      <c r="A23" s="22">
        <v>3</v>
      </c>
      <c r="C23" s="25">
        <f t="shared" ref="C23:C25" si="30">$C$21*A23</f>
        <v>62.46</v>
      </c>
      <c r="D23" s="25"/>
      <c r="E23" s="25">
        <f t="shared" ref="E23:E26" si="31">$E$21*A23</f>
        <v>97.02000000000001</v>
      </c>
      <c r="F23" s="25"/>
      <c r="G23" s="25">
        <f t="shared" ref="G23:G25" si="32">$G$21*A23</f>
        <v>9.33</v>
      </c>
      <c r="H23" s="25"/>
      <c r="I23" s="25">
        <f t="shared" ref="I23:I25" si="33">$I$21*A23</f>
        <v>13.080000000000002</v>
      </c>
      <c r="J23" s="25"/>
      <c r="K23" s="25">
        <f>$K$21*A23</f>
        <v>10.59</v>
      </c>
      <c r="L23" s="25"/>
      <c r="M23" s="25">
        <f t="shared" ref="M23:M26" si="34">$M$21*A23</f>
        <v>12.57</v>
      </c>
      <c r="N23" s="25"/>
      <c r="O23" s="25">
        <f t="shared" ref="O23:O25" si="35">$O$21*A23</f>
        <v>2.4899999999999998</v>
      </c>
      <c r="P23" s="25"/>
      <c r="Q23" s="25">
        <f>$Q$21*A23</f>
        <v>2.04</v>
      </c>
      <c r="R23" s="25"/>
      <c r="S23" s="25">
        <f t="shared" ref="S23:S25" si="36">$S$21*A23</f>
        <v>0</v>
      </c>
      <c r="T23" s="25"/>
      <c r="U23" s="25">
        <f>$U$21*A23</f>
        <v>5.5200000000000005</v>
      </c>
      <c r="V23" s="25"/>
      <c r="W23" s="25">
        <f t="shared" si="27"/>
        <v>41.64</v>
      </c>
      <c r="X23" s="25"/>
      <c r="Y23" s="25">
        <f>$Y$6*A23</f>
        <v>2.67</v>
      </c>
      <c r="Z23" s="25"/>
      <c r="AA23" s="2">
        <f t="shared" si="29"/>
        <v>259.41000000000008</v>
      </c>
    </row>
    <row r="24" spans="1:31" x14ac:dyDescent="0.25">
      <c r="A24" s="22">
        <v>4</v>
      </c>
      <c r="C24" s="25">
        <f t="shared" si="30"/>
        <v>83.28</v>
      </c>
      <c r="D24" s="25"/>
      <c r="E24" s="25">
        <f t="shared" si="31"/>
        <v>129.36000000000001</v>
      </c>
      <c r="F24" s="25"/>
      <c r="G24" s="25">
        <f t="shared" si="32"/>
        <v>12.44</v>
      </c>
      <c r="H24" s="25"/>
      <c r="I24" s="25">
        <f t="shared" si="33"/>
        <v>17.440000000000001</v>
      </c>
      <c r="J24" s="25"/>
      <c r="K24" s="25">
        <f>$K$21*A24</f>
        <v>14.12</v>
      </c>
      <c r="L24" s="25"/>
      <c r="M24" s="25">
        <f t="shared" si="34"/>
        <v>16.760000000000002</v>
      </c>
      <c r="N24" s="25"/>
      <c r="O24" s="25">
        <f t="shared" si="35"/>
        <v>3.32</v>
      </c>
      <c r="P24" s="25"/>
      <c r="Q24" s="25">
        <f>$Q$21*A24</f>
        <v>2.72</v>
      </c>
      <c r="R24" s="25"/>
      <c r="S24" s="25">
        <f t="shared" si="36"/>
        <v>0</v>
      </c>
      <c r="T24" s="25"/>
      <c r="U24" s="25">
        <f>$U$21*A24</f>
        <v>7.36</v>
      </c>
      <c r="V24" s="25"/>
      <c r="W24" s="25">
        <f t="shared" si="27"/>
        <v>55.52</v>
      </c>
      <c r="X24" s="25"/>
      <c r="Y24" s="25">
        <f>$Y$6*A24</f>
        <v>3.56</v>
      </c>
      <c r="Z24" s="25"/>
      <c r="AA24" s="2">
        <f t="shared" si="29"/>
        <v>345.88</v>
      </c>
    </row>
    <row r="25" spans="1:31" x14ac:dyDescent="0.25">
      <c r="A25" s="22">
        <v>5</v>
      </c>
      <c r="C25" s="26">
        <f t="shared" si="30"/>
        <v>104.1</v>
      </c>
      <c r="D25" s="25"/>
      <c r="E25" s="25">
        <f t="shared" si="31"/>
        <v>161.70000000000002</v>
      </c>
      <c r="F25" s="25"/>
      <c r="G25" s="25">
        <f t="shared" si="32"/>
        <v>15.549999999999999</v>
      </c>
      <c r="H25" s="25"/>
      <c r="I25" s="25">
        <f t="shared" si="33"/>
        <v>21.8</v>
      </c>
      <c r="J25" s="25"/>
      <c r="K25" s="25">
        <f>$K$21*A25</f>
        <v>17.649999999999999</v>
      </c>
      <c r="L25" s="25"/>
      <c r="M25" s="25">
        <f t="shared" si="34"/>
        <v>20.950000000000003</v>
      </c>
      <c r="N25" s="25"/>
      <c r="O25" s="25">
        <f t="shared" si="35"/>
        <v>4.1499999999999995</v>
      </c>
      <c r="P25" s="25"/>
      <c r="Q25" s="25">
        <f>$Q$21*A25</f>
        <v>3.4000000000000004</v>
      </c>
      <c r="R25" s="25"/>
      <c r="S25" s="25">
        <f t="shared" si="36"/>
        <v>0</v>
      </c>
      <c r="T25" s="25"/>
      <c r="U25" s="25">
        <f>$U$21*A25</f>
        <v>9.2000000000000011</v>
      </c>
      <c r="V25" s="25"/>
      <c r="W25" s="25">
        <f t="shared" si="27"/>
        <v>69.400000000000006</v>
      </c>
      <c r="X25" s="25"/>
      <c r="Y25" s="26">
        <f>$Y$6*A25</f>
        <v>4.45</v>
      </c>
      <c r="Z25" s="25"/>
      <c r="AA25" s="2">
        <f t="shared" si="29"/>
        <v>432.34999999999997</v>
      </c>
    </row>
    <row r="26" spans="1:31" x14ac:dyDescent="0.25">
      <c r="A26" s="22">
        <v>6</v>
      </c>
      <c r="C26" s="25">
        <f>C25</f>
        <v>104.1</v>
      </c>
      <c r="D26" s="25"/>
      <c r="E26" s="26">
        <f t="shared" si="31"/>
        <v>194.04000000000002</v>
      </c>
      <c r="F26" s="26"/>
      <c r="G26" s="26">
        <f>$G$21*A26</f>
        <v>18.66</v>
      </c>
      <c r="H26" s="26"/>
      <c r="I26" s="26">
        <f>$I$21*A26</f>
        <v>26.160000000000004</v>
      </c>
      <c r="J26" s="26"/>
      <c r="K26" s="26">
        <f>$K$21*A26</f>
        <v>21.18</v>
      </c>
      <c r="L26" s="26"/>
      <c r="M26" s="26">
        <f t="shared" si="34"/>
        <v>25.14</v>
      </c>
      <c r="N26" s="26"/>
      <c r="O26" s="26">
        <f>$O$21*A26</f>
        <v>4.9799999999999995</v>
      </c>
      <c r="P26" s="26"/>
      <c r="Q26" s="26">
        <f>$Q$21*A26</f>
        <v>4.08</v>
      </c>
      <c r="R26" s="26"/>
      <c r="S26" s="26">
        <f>$S$21*A26</f>
        <v>0</v>
      </c>
      <c r="T26" s="26"/>
      <c r="U26" s="26">
        <f>$U$21*A26</f>
        <v>11.040000000000001</v>
      </c>
      <c r="V26" s="26"/>
      <c r="W26" s="26">
        <f t="shared" si="27"/>
        <v>83.28</v>
      </c>
      <c r="X26" s="25"/>
      <c r="Y26" s="25">
        <f>Y25</f>
        <v>4.45</v>
      </c>
      <c r="Z26" s="25"/>
      <c r="AA26" s="2">
        <f t="shared" si="29"/>
        <v>497.11000000000007</v>
      </c>
    </row>
    <row r="27" spans="1:31" x14ac:dyDescent="0.25">
      <c r="A27" s="22">
        <v>7</v>
      </c>
      <c r="C27" s="25">
        <f t="shared" ref="C27:C32" si="37">C26</f>
        <v>104.1</v>
      </c>
      <c r="D27" s="25"/>
      <c r="E27" s="25">
        <f>$E$26</f>
        <v>194.04000000000002</v>
      </c>
      <c r="F27" s="25"/>
      <c r="G27" s="25">
        <f>$G$26</f>
        <v>18.66</v>
      </c>
      <c r="H27" s="25"/>
      <c r="I27" s="25">
        <f>$I$26</f>
        <v>26.160000000000004</v>
      </c>
      <c r="J27" s="25"/>
      <c r="K27" s="25">
        <f>$K$26</f>
        <v>21.18</v>
      </c>
      <c r="L27" s="25"/>
      <c r="M27" s="27">
        <f>M26</f>
        <v>25.14</v>
      </c>
      <c r="N27" s="25"/>
      <c r="O27" s="27">
        <f>O26</f>
        <v>4.9799999999999995</v>
      </c>
      <c r="P27" s="25"/>
      <c r="Q27" s="27">
        <f>Q26</f>
        <v>4.08</v>
      </c>
      <c r="R27" s="25"/>
      <c r="S27" s="27">
        <f>S26</f>
        <v>0</v>
      </c>
      <c r="T27" s="25"/>
      <c r="U27" s="25">
        <f>U26</f>
        <v>11.040000000000001</v>
      </c>
      <c r="V27" s="25"/>
      <c r="W27" s="27">
        <f>W26</f>
        <v>83.28</v>
      </c>
      <c r="X27" s="25"/>
      <c r="Y27" s="25">
        <f t="shared" ref="Y27:Y32" si="38">Y26</f>
        <v>4.45</v>
      </c>
      <c r="Z27" s="25"/>
      <c r="AA27" s="2">
        <f t="shared" si="29"/>
        <v>497.11000000000007</v>
      </c>
    </row>
    <row r="28" spans="1:31" x14ac:dyDescent="0.25">
      <c r="A28" s="22">
        <v>8</v>
      </c>
      <c r="C28" s="25">
        <f t="shared" si="37"/>
        <v>104.1</v>
      </c>
      <c r="D28" s="25"/>
      <c r="E28" s="25">
        <f t="shared" ref="E28:E32" si="39">$E$26</f>
        <v>194.04000000000002</v>
      </c>
      <c r="F28" s="25"/>
      <c r="G28" s="25">
        <f t="shared" ref="G28:G32" si="40">$G$26</f>
        <v>18.66</v>
      </c>
      <c r="H28" s="25"/>
      <c r="I28" s="25">
        <f t="shared" ref="I28:I32" si="41">$I$26</f>
        <v>26.160000000000004</v>
      </c>
      <c r="J28" s="25"/>
      <c r="K28" s="25">
        <f t="shared" ref="K28:K32" si="42">$K$26</f>
        <v>21.18</v>
      </c>
      <c r="L28" s="25"/>
      <c r="M28" s="25">
        <f>M27</f>
        <v>25.14</v>
      </c>
      <c r="N28" s="25"/>
      <c r="O28" s="25">
        <f>O27</f>
        <v>4.9799999999999995</v>
      </c>
      <c r="P28" s="25"/>
      <c r="Q28" s="25">
        <f>Q27</f>
        <v>4.08</v>
      </c>
      <c r="R28" s="25"/>
      <c r="S28" s="25">
        <f>S27</f>
        <v>0</v>
      </c>
      <c r="T28" s="25"/>
      <c r="U28" s="25">
        <f t="shared" ref="U28:U32" si="43">U27</f>
        <v>11.040000000000001</v>
      </c>
      <c r="V28" s="25"/>
      <c r="W28" s="25">
        <f t="shared" ref="W28:W32" si="44">W27</f>
        <v>83.28</v>
      </c>
      <c r="X28" s="25"/>
      <c r="Y28" s="25">
        <f t="shared" si="38"/>
        <v>4.45</v>
      </c>
      <c r="Z28" s="25"/>
      <c r="AA28" s="2">
        <f t="shared" si="29"/>
        <v>497.11000000000007</v>
      </c>
    </row>
    <row r="29" spans="1:31" x14ac:dyDescent="0.25">
      <c r="A29" s="22">
        <v>9</v>
      </c>
      <c r="C29" s="25">
        <f t="shared" si="37"/>
        <v>104.1</v>
      </c>
      <c r="D29" s="25"/>
      <c r="E29" s="25">
        <f t="shared" si="39"/>
        <v>194.04000000000002</v>
      </c>
      <c r="F29" s="25"/>
      <c r="G29" s="25">
        <f t="shared" si="40"/>
        <v>18.66</v>
      </c>
      <c r="H29" s="25"/>
      <c r="I29" s="25">
        <f t="shared" si="41"/>
        <v>26.160000000000004</v>
      </c>
      <c r="J29" s="25"/>
      <c r="K29" s="25">
        <f t="shared" si="42"/>
        <v>21.18</v>
      </c>
      <c r="L29" s="25"/>
      <c r="M29" s="25">
        <f t="shared" ref="M29:O32" si="45">M28</f>
        <v>25.14</v>
      </c>
      <c r="N29" s="25"/>
      <c r="O29" s="25">
        <f t="shared" si="45"/>
        <v>4.9799999999999995</v>
      </c>
      <c r="P29" s="25"/>
      <c r="Q29" s="25">
        <f t="shared" ref="Q29:Q32" si="46">Q28</f>
        <v>4.08</v>
      </c>
      <c r="R29" s="25"/>
      <c r="S29" s="25">
        <f t="shared" ref="S29:S32" si="47">S28</f>
        <v>0</v>
      </c>
      <c r="T29" s="25"/>
      <c r="U29" s="25">
        <f t="shared" si="43"/>
        <v>11.040000000000001</v>
      </c>
      <c r="V29" s="25"/>
      <c r="W29" s="25">
        <f t="shared" si="44"/>
        <v>83.28</v>
      </c>
      <c r="X29" s="25"/>
      <c r="Y29" s="25">
        <f t="shared" si="38"/>
        <v>4.45</v>
      </c>
      <c r="Z29" s="25"/>
      <c r="AA29" s="2">
        <f t="shared" si="29"/>
        <v>497.11000000000007</v>
      </c>
    </row>
    <row r="30" spans="1:31" x14ac:dyDescent="0.25">
      <c r="A30" s="22">
        <v>10</v>
      </c>
      <c r="C30" s="25">
        <f t="shared" si="37"/>
        <v>104.1</v>
      </c>
      <c r="D30" s="25"/>
      <c r="E30" s="25">
        <f t="shared" si="39"/>
        <v>194.04000000000002</v>
      </c>
      <c r="F30" s="25"/>
      <c r="G30" s="25">
        <f t="shared" si="40"/>
        <v>18.66</v>
      </c>
      <c r="H30" s="25"/>
      <c r="I30" s="25">
        <f t="shared" si="41"/>
        <v>26.160000000000004</v>
      </c>
      <c r="J30" s="25"/>
      <c r="K30" s="25">
        <f t="shared" si="42"/>
        <v>21.18</v>
      </c>
      <c r="L30" s="25"/>
      <c r="M30" s="25">
        <f t="shared" si="45"/>
        <v>25.14</v>
      </c>
      <c r="N30" s="25"/>
      <c r="O30" s="25">
        <f t="shared" si="45"/>
        <v>4.9799999999999995</v>
      </c>
      <c r="P30" s="25"/>
      <c r="Q30" s="25">
        <f t="shared" si="46"/>
        <v>4.08</v>
      </c>
      <c r="R30" s="25"/>
      <c r="S30" s="25">
        <f t="shared" si="47"/>
        <v>0</v>
      </c>
      <c r="T30" s="25"/>
      <c r="U30" s="25">
        <f t="shared" si="43"/>
        <v>11.040000000000001</v>
      </c>
      <c r="V30" s="25"/>
      <c r="W30" s="25">
        <f t="shared" si="44"/>
        <v>83.28</v>
      </c>
      <c r="X30" s="25"/>
      <c r="Y30" s="25">
        <f t="shared" si="38"/>
        <v>4.45</v>
      </c>
      <c r="Z30" s="25"/>
      <c r="AA30" s="2">
        <f t="shared" si="29"/>
        <v>497.11000000000007</v>
      </c>
    </row>
    <row r="31" spans="1:31" x14ac:dyDescent="0.25">
      <c r="A31" s="22">
        <v>11</v>
      </c>
      <c r="C31" s="25">
        <f t="shared" si="37"/>
        <v>104.1</v>
      </c>
      <c r="D31" s="25"/>
      <c r="E31" s="25">
        <f t="shared" si="39"/>
        <v>194.04000000000002</v>
      </c>
      <c r="F31" s="25"/>
      <c r="G31" s="25">
        <f t="shared" si="40"/>
        <v>18.66</v>
      </c>
      <c r="H31" s="25"/>
      <c r="I31" s="25">
        <f t="shared" si="41"/>
        <v>26.160000000000004</v>
      </c>
      <c r="J31" s="25"/>
      <c r="K31" s="25">
        <f t="shared" si="42"/>
        <v>21.18</v>
      </c>
      <c r="L31" s="25"/>
      <c r="M31" s="25">
        <f t="shared" si="45"/>
        <v>25.14</v>
      </c>
      <c r="N31" s="25"/>
      <c r="O31" s="25">
        <f t="shared" si="45"/>
        <v>4.9799999999999995</v>
      </c>
      <c r="P31" s="25"/>
      <c r="Q31" s="25">
        <f t="shared" si="46"/>
        <v>4.08</v>
      </c>
      <c r="R31" s="25"/>
      <c r="S31" s="25">
        <f t="shared" si="47"/>
        <v>0</v>
      </c>
      <c r="T31" s="25"/>
      <c r="U31" s="25">
        <f t="shared" si="43"/>
        <v>11.040000000000001</v>
      </c>
      <c r="V31" s="25"/>
      <c r="W31" s="25">
        <f t="shared" si="44"/>
        <v>83.28</v>
      </c>
      <c r="X31" s="25"/>
      <c r="Y31" s="25">
        <f t="shared" si="38"/>
        <v>4.45</v>
      </c>
      <c r="Z31" s="25"/>
      <c r="AA31" s="2">
        <f t="shared" si="29"/>
        <v>497.11000000000007</v>
      </c>
    </row>
    <row r="32" spans="1:31" x14ac:dyDescent="0.25">
      <c r="A32" s="22">
        <v>12</v>
      </c>
      <c r="C32" s="25">
        <f t="shared" si="37"/>
        <v>104.1</v>
      </c>
      <c r="D32" s="25"/>
      <c r="E32" s="25">
        <f t="shared" si="39"/>
        <v>194.04000000000002</v>
      </c>
      <c r="F32" s="25"/>
      <c r="G32" s="25">
        <f t="shared" si="40"/>
        <v>18.66</v>
      </c>
      <c r="H32" s="25"/>
      <c r="I32" s="25">
        <f t="shared" si="41"/>
        <v>26.160000000000004</v>
      </c>
      <c r="J32" s="25"/>
      <c r="K32" s="25">
        <f t="shared" si="42"/>
        <v>21.18</v>
      </c>
      <c r="L32" s="25"/>
      <c r="M32" s="25">
        <f t="shared" si="45"/>
        <v>25.14</v>
      </c>
      <c r="N32" s="25"/>
      <c r="O32" s="25">
        <f t="shared" si="45"/>
        <v>4.9799999999999995</v>
      </c>
      <c r="P32" s="25"/>
      <c r="Q32" s="25">
        <f t="shared" si="46"/>
        <v>4.08</v>
      </c>
      <c r="R32" s="25"/>
      <c r="S32" s="25">
        <f t="shared" si="47"/>
        <v>0</v>
      </c>
      <c r="T32" s="25"/>
      <c r="U32" s="25">
        <f t="shared" si="43"/>
        <v>11.040000000000001</v>
      </c>
      <c r="V32" s="25"/>
      <c r="W32" s="25">
        <f t="shared" si="44"/>
        <v>83.28</v>
      </c>
      <c r="X32" s="25"/>
      <c r="Y32" s="25">
        <f t="shared" si="38"/>
        <v>4.45</v>
      </c>
      <c r="Z32" s="25"/>
      <c r="AA32" s="2">
        <f t="shared" si="29"/>
        <v>497.11000000000007</v>
      </c>
    </row>
    <row r="33" spans="1:29" x14ac:dyDescent="0.25">
      <c r="A33" s="12"/>
    </row>
    <row r="34" spans="1:29" x14ac:dyDescent="0.25">
      <c r="A34" s="4" t="s">
        <v>23</v>
      </c>
      <c r="E34" s="11"/>
      <c r="F34" s="11"/>
      <c r="G34" s="11"/>
      <c r="H34" s="11"/>
      <c r="I34" s="11"/>
      <c r="J34" s="11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4"/>
      <c r="B35" s="2"/>
      <c r="C35" s="5"/>
      <c r="E35" s="11"/>
      <c r="F35" s="11"/>
      <c r="G35" s="11"/>
      <c r="H35" s="11"/>
      <c r="I35" s="11"/>
      <c r="J35" s="11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7" t="s">
        <v>3</v>
      </c>
      <c r="B36" s="19"/>
      <c r="C36" s="8" t="s">
        <v>19</v>
      </c>
      <c r="D36" s="32"/>
      <c r="E36" s="11"/>
      <c r="F36" s="11"/>
      <c r="G36" s="11"/>
      <c r="H36" s="11"/>
      <c r="I36" s="11"/>
      <c r="J36" s="11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2">
        <v>1</v>
      </c>
      <c r="C37" s="25">
        <f>AA6</f>
        <v>5.42</v>
      </c>
      <c r="D37" s="25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2">
        <v>2</v>
      </c>
      <c r="C38" s="25">
        <f>$C$37*A38</f>
        <v>10.84</v>
      </c>
      <c r="D38" s="25"/>
    </row>
    <row r="39" spans="1:29" x14ac:dyDescent="0.25">
      <c r="A39" s="22">
        <v>3</v>
      </c>
      <c r="C39" s="25">
        <f>$C$37*A39</f>
        <v>16.259999999999998</v>
      </c>
      <c r="D39" s="25"/>
    </row>
    <row r="40" spans="1:29" x14ac:dyDescent="0.25">
      <c r="A40" s="22">
        <v>4</v>
      </c>
      <c r="C40" s="25">
        <f>$C$37*A40</f>
        <v>21.68</v>
      </c>
      <c r="D40" s="25"/>
    </row>
    <row r="41" spans="1:29" x14ac:dyDescent="0.25">
      <c r="A41" s="22">
        <v>5</v>
      </c>
      <c r="C41" s="25">
        <f>$C$37*A41</f>
        <v>27.1</v>
      </c>
      <c r="D41" s="25"/>
    </row>
    <row r="42" spans="1:29" x14ac:dyDescent="0.25">
      <c r="A42" s="22">
        <v>6</v>
      </c>
      <c r="C42" s="25">
        <f>$C$37*A42</f>
        <v>32.519999999999996</v>
      </c>
      <c r="D42" s="25"/>
    </row>
    <row r="43" spans="1:29" x14ac:dyDescent="0.25">
      <c r="A43" s="22">
        <v>7</v>
      </c>
      <c r="C43" s="25">
        <f t="shared" ref="C43:C48" si="48">$C$37*$A$42</f>
        <v>32.519999999999996</v>
      </c>
      <c r="D43" s="25"/>
    </row>
    <row r="44" spans="1:29" x14ac:dyDescent="0.25">
      <c r="A44" s="22">
        <v>8</v>
      </c>
      <c r="C44" s="25">
        <f t="shared" si="48"/>
        <v>32.519999999999996</v>
      </c>
      <c r="D44" s="25"/>
    </row>
    <row r="45" spans="1:29" x14ac:dyDescent="0.25">
      <c r="A45" s="22">
        <v>9</v>
      </c>
      <c r="C45" s="25">
        <f t="shared" si="48"/>
        <v>32.519999999999996</v>
      </c>
      <c r="D45" s="25"/>
    </row>
    <row r="46" spans="1:29" x14ac:dyDescent="0.25">
      <c r="A46" s="22">
        <v>10</v>
      </c>
      <c r="C46" s="25">
        <f t="shared" si="48"/>
        <v>32.519999999999996</v>
      </c>
      <c r="D46" s="25"/>
    </row>
    <row r="47" spans="1:29" x14ac:dyDescent="0.25">
      <c r="A47" s="22">
        <v>11</v>
      </c>
      <c r="C47" s="25">
        <f t="shared" si="48"/>
        <v>32.519999999999996</v>
      </c>
      <c r="D47" s="25"/>
    </row>
    <row r="48" spans="1:29" x14ac:dyDescent="0.25">
      <c r="A48" s="22">
        <v>12</v>
      </c>
      <c r="C48" s="25">
        <f t="shared" si="48"/>
        <v>32.519999999999996</v>
      </c>
      <c r="D48" s="25"/>
    </row>
    <row r="51" spans="1:1" x14ac:dyDescent="0.25">
      <c r="A51" t="s">
        <v>29</v>
      </c>
    </row>
    <row r="52" spans="1:1" x14ac:dyDescent="0.25">
      <c r="A52" t="s">
        <v>30</v>
      </c>
    </row>
  </sheetData>
  <pageMargins left="0.25" right="0.25" top="0.75" bottom="0.75" header="0.3" footer="0.3"/>
  <pageSetup scale="96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0F13CA27DF24B825F8083F05BE77B" ma:contentTypeVersion="1" ma:contentTypeDescription="Create a new document." ma:contentTypeScope="" ma:versionID="3eefc8050106d6adc91fbff149e7b22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f800a536deda50a018f3a1ef5619e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EBA76E-D256-4CE1-85E3-997A87B21502}"/>
</file>

<file path=customXml/itemProps2.xml><?xml version="1.0" encoding="utf-8"?>
<ds:datastoreItem xmlns:ds="http://schemas.openxmlformats.org/officeDocument/2006/customXml" ds:itemID="{9B61000E-BF05-4A50-BC75-0994CCB9024C}"/>
</file>

<file path=customXml/itemProps3.xml><?xml version="1.0" encoding="utf-8"?>
<ds:datastoreItem xmlns:ds="http://schemas.openxmlformats.org/officeDocument/2006/customXml" ds:itemID="{A61898F5-C3F8-402C-A2D8-CC9E0D0536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Semester</vt:lpstr>
      <vt:lpstr>Winterim</vt:lpstr>
      <vt:lpstr>Summer</vt:lpstr>
      <vt:lpstr>Semester!Print_Area</vt:lpstr>
      <vt:lpstr>Summer!Print_Area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Watkins, Brian</dc:creator>
  <cp:lastModifiedBy>Siclovan, Kim</cp:lastModifiedBy>
  <dcterms:created xsi:type="dcterms:W3CDTF">2021-07-20T12:23:03Z</dcterms:created>
  <dcterms:modified xsi:type="dcterms:W3CDTF">2021-07-23T16:13:51Z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0x010100DAD0F13CA27DF24B825F8083F05BE77B</vt:lpwstr>
  </property>
</Properties>
</file>